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DATA-PROJEKTY\DPK\Šumperk - 1. etapa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60 - Komunikace a par..." sheetId="3" r:id="rId3"/>
    <sheet name="SO 161 - Chodníky" sheetId="4" r:id="rId4"/>
    <sheet name="SO 460 - Veřejné osvětlení" sheetId="5" r:id="rId5"/>
    <sheet name="SO 802.1 - Sadové úpravy ..." sheetId="6" r:id="rId6"/>
    <sheet name="SO 802.2 - Sadové úpravy ..." sheetId="7" r:id="rId7"/>
    <sheet name="SO 960 - Podzemní kontejn...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Vedlejší rozpočt...'!$C$120:$K$165</definedName>
    <definedName name="_xlnm.Print_Area" localSheetId="1">'SO 000 - Vedlejší rozpočt...'!$C$4:$J$76,'SO 000 - Vedlejší rozpočt...'!$C$82:$J$102,'SO 000 - Vedlejší rozpočt...'!$C$108:$K$165</definedName>
    <definedName name="_xlnm.Print_Titles" localSheetId="1">'SO 000 - Vedlejší rozpočt...'!$120:$120</definedName>
    <definedName name="_xlnm._FilterDatabase" localSheetId="2" hidden="1">'SO 160 - Komunikace a par...'!$C$129:$K$660</definedName>
    <definedName name="_xlnm.Print_Area" localSheetId="2">'SO 160 - Komunikace a par...'!$C$4:$J$76,'SO 160 - Komunikace a par...'!$C$82:$J$111,'SO 160 - Komunikace a par...'!$C$117:$K$660</definedName>
    <definedName name="_xlnm.Print_Titles" localSheetId="2">'SO 160 - Komunikace a par...'!$129:$129</definedName>
    <definedName name="_xlnm._FilterDatabase" localSheetId="3" hidden="1">'SO 161 - Chodníky'!$C$127:$K$448</definedName>
    <definedName name="_xlnm.Print_Area" localSheetId="3">'SO 161 - Chodníky'!$C$4:$J$76,'SO 161 - Chodníky'!$C$82:$J$109,'SO 161 - Chodníky'!$C$115:$K$448</definedName>
    <definedName name="_xlnm.Print_Titles" localSheetId="3">'SO 161 - Chodníky'!$127:$127</definedName>
    <definedName name="_xlnm._FilterDatabase" localSheetId="4" hidden="1">'SO 460 - Veřejné osvětlení'!$C$121:$K$236</definedName>
    <definedName name="_xlnm.Print_Area" localSheetId="4">'SO 460 - Veřejné osvětlení'!$C$4:$J$76,'SO 460 - Veřejné osvětlení'!$C$82:$J$103,'SO 460 - Veřejné osvětlení'!$C$109:$K$236</definedName>
    <definedName name="_xlnm.Print_Titles" localSheetId="4">'SO 460 - Veřejné osvětlení'!$121:$121</definedName>
    <definedName name="_xlnm._FilterDatabase" localSheetId="5" hidden="1">'SO 802.1 - Sadové úpravy ...'!$C$116:$K$138</definedName>
    <definedName name="_xlnm.Print_Area" localSheetId="5">'SO 802.1 - Sadové úpravy ...'!$C$4:$J$76,'SO 802.1 - Sadové úpravy ...'!$C$82:$J$98,'SO 802.1 - Sadové úpravy ...'!$C$104:$K$138</definedName>
    <definedName name="_xlnm.Print_Titles" localSheetId="5">'SO 802.1 - Sadové úpravy ...'!$116:$116</definedName>
    <definedName name="_xlnm._FilterDatabase" localSheetId="6" hidden="1">'SO 802.2 - Sadové úpravy ...'!$C$120:$K$190</definedName>
    <definedName name="_xlnm.Print_Area" localSheetId="6">'SO 802.2 - Sadové úpravy ...'!$C$4:$J$76,'SO 802.2 - Sadové úpravy ...'!$C$82:$J$102,'SO 802.2 - Sadové úpravy ...'!$C$108:$K$190</definedName>
    <definedName name="_xlnm.Print_Titles" localSheetId="6">'SO 802.2 - Sadové úpravy ...'!$120:$120</definedName>
    <definedName name="_xlnm._FilterDatabase" localSheetId="7" hidden="1">'SO 960 - Podzemní kontejn...'!$C$123:$K$264</definedName>
    <definedName name="_xlnm.Print_Area" localSheetId="7">'SO 960 - Podzemní kontejn...'!$C$4:$J$76,'SO 960 - Podzemní kontejn...'!$C$82:$J$105,'SO 960 - Podzemní kontejn...'!$C$111:$K$264</definedName>
    <definedName name="_xlnm.Print_Titles" localSheetId="7">'SO 960 - Podzemní kontejn...'!$123:$123</definedName>
    <definedName name="_xlnm.Print_Area" localSheetId="8">'Seznam figur'!$C$4:$G$21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262"/>
  <c r="BH262"/>
  <c r="BG262"/>
  <c r="BF262"/>
  <c r="T262"/>
  <c r="T261"/>
  <c r="R262"/>
  <c r="R261"/>
  <c r="P262"/>
  <c r="P261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T219"/>
  <c r="R220"/>
  <c r="R219"/>
  <c r="P220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114"/>
  <c i="7" r="J190"/>
  <c r="J37"/>
  <c r="J36"/>
  <c i="1" r="AY100"/>
  <c i="7" r="J35"/>
  <c i="1" r="AX100"/>
  <c i="7" r="J10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85"/>
  <c i="6" r="J37"/>
  <c r="J36"/>
  <c i="1" r="AY99"/>
  <c i="6" r="J35"/>
  <c i="1" r="AX99"/>
  <c i="6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113"/>
  <c r="J14"/>
  <c r="J12"/>
  <c r="J111"/>
  <c r="E7"/>
  <c r="E85"/>
  <c i="5" r="J211"/>
  <c r="J37"/>
  <c r="J36"/>
  <c i="1" r="AY98"/>
  <c i="5" r="J35"/>
  <c i="1" r="AX98"/>
  <c i="5"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J10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445"/>
  <c r="BH445"/>
  <c r="BG445"/>
  <c r="BF445"/>
  <c r="T445"/>
  <c r="T444"/>
  <c r="T443"/>
  <c r="R445"/>
  <c r="R444"/>
  <c r="R443"/>
  <c r="P445"/>
  <c r="P444"/>
  <c r="P443"/>
  <c r="BI439"/>
  <c r="BH439"/>
  <c r="BG439"/>
  <c r="BF439"/>
  <c r="T439"/>
  <c r="T438"/>
  <c r="T437"/>
  <c r="R439"/>
  <c r="R438"/>
  <c r="R437"/>
  <c r="P439"/>
  <c r="P438"/>
  <c r="P437"/>
  <c r="BI434"/>
  <c r="BH434"/>
  <c r="BG434"/>
  <c r="BF434"/>
  <c r="T434"/>
  <c r="T433"/>
  <c r="R434"/>
  <c r="R433"/>
  <c r="P434"/>
  <c r="P433"/>
  <c r="BI425"/>
  <c r="BH425"/>
  <c r="BG425"/>
  <c r="BF425"/>
  <c r="T425"/>
  <c r="R425"/>
  <c r="P425"/>
  <c r="BI421"/>
  <c r="BH421"/>
  <c r="BG421"/>
  <c r="BF421"/>
  <c r="T421"/>
  <c r="R421"/>
  <c r="P421"/>
  <c r="BI411"/>
  <c r="BH411"/>
  <c r="BG411"/>
  <c r="BF411"/>
  <c r="T411"/>
  <c r="R411"/>
  <c r="P411"/>
  <c r="BI407"/>
  <c r="BH407"/>
  <c r="BG407"/>
  <c r="BF407"/>
  <c r="T407"/>
  <c r="R407"/>
  <c r="P407"/>
  <c r="BI390"/>
  <c r="BH390"/>
  <c r="BG390"/>
  <c r="BF390"/>
  <c r="T390"/>
  <c r="R390"/>
  <c r="P390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2"/>
  <c r="BH252"/>
  <c r="BG252"/>
  <c r="BF252"/>
  <c r="T252"/>
  <c r="T251"/>
  <c r="R252"/>
  <c r="R251"/>
  <c r="P252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122"/>
  <c r="E7"/>
  <c r="E85"/>
  <c i="3" r="J37"/>
  <c r="J36"/>
  <c i="1" r="AY96"/>
  <c i="3" r="J35"/>
  <c i="1" r="AX96"/>
  <c i="3" r="BI657"/>
  <c r="BH657"/>
  <c r="BG657"/>
  <c r="BF657"/>
  <c r="T657"/>
  <c r="T656"/>
  <c r="T655"/>
  <c r="R657"/>
  <c r="R656"/>
  <c r="R655"/>
  <c r="P657"/>
  <c r="P656"/>
  <c r="P655"/>
  <c r="BI652"/>
  <c r="BH652"/>
  <c r="BG652"/>
  <c r="BF652"/>
  <c r="T652"/>
  <c r="R652"/>
  <c r="P652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3"/>
  <c r="BH603"/>
  <c r="BG603"/>
  <c r="BF603"/>
  <c r="T603"/>
  <c r="T602"/>
  <c r="R603"/>
  <c r="R602"/>
  <c r="P603"/>
  <c r="P602"/>
  <c r="BI593"/>
  <c r="BH593"/>
  <c r="BG593"/>
  <c r="BF593"/>
  <c r="T593"/>
  <c r="R593"/>
  <c r="P593"/>
  <c r="BI589"/>
  <c r="BH589"/>
  <c r="BG589"/>
  <c r="BF589"/>
  <c r="T589"/>
  <c r="R589"/>
  <c r="P589"/>
  <c r="BI579"/>
  <c r="BH579"/>
  <c r="BG579"/>
  <c r="BF579"/>
  <c r="T579"/>
  <c r="R579"/>
  <c r="P579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60"/>
  <c r="BH560"/>
  <c r="BG560"/>
  <c r="BF560"/>
  <c r="T560"/>
  <c r="R560"/>
  <c r="P560"/>
  <c r="BI541"/>
  <c r="BH541"/>
  <c r="BG541"/>
  <c r="BF541"/>
  <c r="T541"/>
  <c r="R541"/>
  <c r="P541"/>
  <c r="BI523"/>
  <c r="BH523"/>
  <c r="BG523"/>
  <c r="BF523"/>
  <c r="T523"/>
  <c r="R523"/>
  <c r="P523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T303"/>
  <c r="R304"/>
  <c r="R303"/>
  <c r="P304"/>
  <c r="P303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92"/>
  <c r="J17"/>
  <c r="J15"/>
  <c r="E15"/>
  <c r="F126"/>
  <c r="J14"/>
  <c r="J12"/>
  <c r="J124"/>
  <c r="E7"/>
  <c r="E120"/>
  <c i="2" r="J37"/>
  <c r="J36"/>
  <c i="1" r="AY95"/>
  <c i="2" r="J35"/>
  <c i="1" r="AX95"/>
  <c i="2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1" r="L90"/>
  <c r="AM90"/>
  <c r="AM89"/>
  <c r="L89"/>
  <c r="AM87"/>
  <c r="L87"/>
  <c r="L85"/>
  <c r="L84"/>
  <c i="2" r="BK156"/>
  <c r="BK152"/>
  <c r="BK163"/>
  <c i="3" r="J652"/>
  <c r="J569"/>
  <c r="J393"/>
  <c r="BK260"/>
  <c r="BK456"/>
  <c r="J271"/>
  <c r="J149"/>
  <c r="J297"/>
  <c r="J432"/>
  <c r="BK337"/>
  <c r="J237"/>
  <c r="J489"/>
  <c r="J369"/>
  <c r="J608"/>
  <c r="J399"/>
  <c r="BK502"/>
  <c r="J436"/>
  <c r="BK145"/>
  <c r="BK218"/>
  <c r="J512"/>
  <c r="J417"/>
  <c r="BK351"/>
  <c r="BK644"/>
  <c r="J564"/>
  <c r="J346"/>
  <c r="J188"/>
  <c r="J603"/>
  <c r="J385"/>
  <c r="BK240"/>
  <c r="J636"/>
  <c r="J381"/>
  <c r="BK267"/>
  <c i="4" r="BK325"/>
  <c r="J217"/>
  <c r="BK197"/>
  <c r="BK295"/>
  <c r="J153"/>
  <c r="J307"/>
  <c r="J225"/>
  <c r="BK331"/>
  <c r="J276"/>
  <c r="J301"/>
  <c r="BK338"/>
  <c r="J184"/>
  <c r="J445"/>
  <c r="J205"/>
  <c r="J425"/>
  <c r="J258"/>
  <c i="5" r="BK227"/>
  <c r="J142"/>
  <c r="J164"/>
  <c r="BK185"/>
  <c r="BK183"/>
  <c r="J215"/>
  <c r="J150"/>
  <c r="BK193"/>
  <c r="J223"/>
  <c r="J173"/>
  <c r="J148"/>
  <c i="6" r="BK125"/>
  <c r="J133"/>
  <c i="7" r="BK154"/>
  <c r="J184"/>
  <c r="J127"/>
  <c r="J131"/>
  <c r="BK186"/>
  <c r="BK172"/>
  <c r="J142"/>
  <c r="BK135"/>
  <c i="8" r="BK215"/>
  <c r="J196"/>
  <c r="J157"/>
  <c r="J205"/>
  <c r="J200"/>
  <c r="BK237"/>
  <c r="J170"/>
  <c i="3" r="BK331"/>
  <c r="J145"/>
  <c r="BK362"/>
  <c r="J482"/>
  <c r="J179"/>
  <c r="J397"/>
  <c r="BK292"/>
  <c r="J509"/>
  <c r="J366"/>
  <c r="BK616"/>
  <c r="BK473"/>
  <c r="BK199"/>
  <c r="J496"/>
  <c r="BK379"/>
  <c r="BK482"/>
  <c r="BK183"/>
  <c r="J460"/>
  <c r="BK309"/>
  <c r="BK608"/>
  <c r="BK460"/>
  <c r="J292"/>
  <c r="J175"/>
  <c r="BK512"/>
  <c r="J328"/>
  <c r="J133"/>
  <c r="BK366"/>
  <c i="4" r="J327"/>
  <c r="BK262"/>
  <c r="J390"/>
  <c r="BK143"/>
  <c r="J310"/>
  <c r="BK184"/>
  <c r="J331"/>
  <c r="J208"/>
  <c r="BK320"/>
  <c r="J149"/>
  <c r="BK307"/>
  <c r="J177"/>
  <c r="BK434"/>
  <c r="BK181"/>
  <c r="BK273"/>
  <c r="BK425"/>
  <c i="5" r="BK225"/>
  <c r="BK179"/>
  <c r="J154"/>
  <c r="BK129"/>
  <c r="BK223"/>
  <c r="J146"/>
  <c r="BK166"/>
  <c r="J175"/>
  <c r="J205"/>
  <c r="J183"/>
  <c r="BK134"/>
  <c r="J179"/>
  <c r="J191"/>
  <c r="BK205"/>
  <c r="J129"/>
  <c i="6" r="BK123"/>
  <c r="J127"/>
  <c i="7" r="J186"/>
  <c r="J160"/>
  <c r="J133"/>
  <c r="BK133"/>
  <c r="J154"/>
  <c r="J148"/>
  <c r="BK162"/>
  <c i="8" r="BK196"/>
  <c r="BK229"/>
  <c r="BK246"/>
  <c r="BK241"/>
  <c r="BK127"/>
  <c r="BK138"/>
  <c i="2" r="BK139"/>
  <c r="J146"/>
  <c r="BK143"/>
  <c i="3" r="J657"/>
  <c r="J593"/>
  <c r="J429"/>
  <c r="BK499"/>
  <c r="J541"/>
  <c r="BK141"/>
  <c r="J473"/>
  <c r="BK357"/>
  <c r="J141"/>
  <c r="BK628"/>
  <c r="BK434"/>
  <c r="BK233"/>
  <c r="J612"/>
  <c i="4" r="J358"/>
  <c r="J273"/>
  <c r="BK327"/>
  <c r="J299"/>
  <c r="BK173"/>
  <c r="J131"/>
  <c r="J240"/>
  <c r="BK149"/>
  <c r="BK314"/>
  <c r="J434"/>
  <c r="BK240"/>
  <c i="5" r="J209"/>
  <c r="BK207"/>
  <c r="BK154"/>
  <c r="BK235"/>
  <c r="BK146"/>
  <c r="J185"/>
  <c r="BK127"/>
  <c r="J219"/>
  <c r="BK156"/>
  <c i="6" r="J137"/>
  <c r="BK129"/>
  <c r="BK121"/>
  <c i="7" r="BK180"/>
  <c r="BK142"/>
  <c r="J140"/>
  <c r="J129"/>
  <c r="BK182"/>
  <c r="BK140"/>
  <c i="8" r="BK227"/>
  <c r="BK205"/>
  <c r="J198"/>
  <c r="J160"/>
  <c r="BK208"/>
  <c r="J149"/>
  <c r="J181"/>
  <c i="2" r="BK133"/>
  <c r="J136"/>
  <c r="BK127"/>
  <c i="3" r="J640"/>
  <c r="J499"/>
  <c r="BK319"/>
  <c r="J153"/>
  <c r="BK385"/>
  <c r="J165"/>
  <c r="BK444"/>
  <c r="J195"/>
  <c r="BK399"/>
  <c r="J340"/>
  <c r="BK253"/>
  <c r="BK438"/>
  <c r="BK657"/>
  <c r="BK492"/>
  <c r="BK169"/>
  <c r="J485"/>
  <c r="J344"/>
  <c r="J389"/>
  <c r="J502"/>
  <c r="BK372"/>
  <c r="J319"/>
  <c r="BK137"/>
  <c r="J579"/>
  <c r="BK408"/>
  <c r="BK179"/>
  <c r="J438"/>
  <c r="J337"/>
  <c r="J250"/>
  <c r="J647"/>
  <c r="BK297"/>
  <c i="4" r="BK286"/>
  <c r="J173"/>
  <c r="J181"/>
  <c r="BK201"/>
  <c r="BK318"/>
  <c r="J252"/>
  <c r="BK354"/>
  <c r="J295"/>
  <c r="BK390"/>
  <c r="J374"/>
  <c r="BK407"/>
  <c r="BK374"/>
  <c r="BK289"/>
  <c r="J135"/>
  <c i="5" r="BK162"/>
  <c r="J125"/>
  <c r="J235"/>
  <c r="J231"/>
  <c r="BK221"/>
  <c r="BK148"/>
  <c r="BK160"/>
  <c r="BK203"/>
  <c r="J168"/>
  <c r="BK131"/>
  <c i="6" r="J121"/>
  <c i="7" r="J146"/>
  <c r="BK188"/>
  <c r="BK174"/>
  <c r="J188"/>
  <c r="J180"/>
  <c r="BK170"/>
  <c r="J123"/>
  <c i="8" r="J138"/>
  <c r="J173"/>
  <c r="J145"/>
  <c r="J229"/>
  <c r="BK131"/>
  <c i="2" r="BK146"/>
  <c r="BK124"/>
  <c r="J152"/>
  <c i="3" r="BK647"/>
  <c r="J624"/>
  <c r="J514"/>
  <c r="BK354"/>
  <c r="J240"/>
  <c r="J405"/>
  <c r="J211"/>
  <c r="BK464"/>
  <c r="J351"/>
  <c r="J157"/>
  <c r="BK344"/>
  <c r="BK229"/>
  <c r="J427"/>
  <c r="J275"/>
  <c r="BK612"/>
  <c r="BK417"/>
  <c r="BK149"/>
  <c r="J479"/>
  <c r="BK340"/>
  <c r="J325"/>
  <c i="4" r="BK279"/>
  <c r="J354"/>
  <c r="BK177"/>
  <c r="BK258"/>
  <c r="J320"/>
  <c r="BK205"/>
  <c r="BK323"/>
  <c r="J139"/>
  <c r="BK214"/>
  <c r="J229"/>
  <c r="J143"/>
  <c r="J407"/>
  <c r="J188"/>
  <c r="BK445"/>
  <c r="BK439"/>
  <c i="5" r="J203"/>
  <c r="BK219"/>
  <c r="BK217"/>
  <c r="J177"/>
  <c i="7" r="J150"/>
  <c i="8" r="BK220"/>
  <c r="J164"/>
  <c r="BK149"/>
  <c r="J262"/>
  <c i="3" r="J628"/>
  <c r="J492"/>
  <c r="BK157"/>
  <c r="J413"/>
  <c r="J257"/>
  <c r="J456"/>
  <c r="J289"/>
  <c r="J354"/>
  <c r="BK195"/>
  <c r="BK636"/>
  <c r="BK575"/>
  <c r="BK285"/>
  <c r="BK165"/>
  <c r="J575"/>
  <c r="J387"/>
  <c r="J253"/>
  <c r="J620"/>
  <c r="J391"/>
  <c r="BK250"/>
  <c i="4" r="BK266"/>
  <c r="J197"/>
  <c r="J361"/>
  <c r="J279"/>
  <c r="J165"/>
  <c r="BK305"/>
  <c r="BK411"/>
  <c i="5" r="J170"/>
  <c r="BK209"/>
  <c r="J181"/>
  <c r="J233"/>
  <c r="BK168"/>
  <c r="J197"/>
  <c r="BK136"/>
  <c r="BK231"/>
  <c r="BK199"/>
  <c r="BK144"/>
  <c i="6" r="BK137"/>
  <c r="BK133"/>
  <c i="7" r="BK152"/>
  <c r="J152"/>
  <c r="BK131"/>
  <c r="J135"/>
  <c r="J137"/>
  <c r="BK160"/>
  <c r="J156"/>
  <c r="BK184"/>
  <c i="8" r="J215"/>
  <c r="J246"/>
  <c r="BK185"/>
  <c r="BK181"/>
  <c r="BK262"/>
  <c r="BK190"/>
  <c r="BK212"/>
  <c r="BK198"/>
  <c i="2" r="J149"/>
  <c r="J130"/>
  <c r="BK149"/>
  <c r="BK136"/>
  <c i="3" r="J644"/>
  <c r="J506"/>
  <c r="BK257"/>
  <c r="BK432"/>
  <c r="BK381"/>
  <c r="BK476"/>
  <c r="BK346"/>
  <c r="BK652"/>
  <c r="J589"/>
  <c r="BK289"/>
  <c r="BK650"/>
  <c r="BK423"/>
  <c r="J267"/>
  <c r="J137"/>
  <c r="BK440"/>
  <c r="BK328"/>
  <c i="4" r="J338"/>
  <c r="BK247"/>
  <c r="BK335"/>
  <c r="J346"/>
  <c r="BK276"/>
  <c r="BK361"/>
  <c r="BK299"/>
  <c r="J365"/>
  <c r="J318"/>
  <c r="BK329"/>
  <c r="BK225"/>
  <c r="J314"/>
  <c r="J439"/>
  <c r="BK342"/>
  <c r="BK169"/>
  <c r="BK421"/>
  <c r="J293"/>
  <c i="5" r="BK189"/>
  <c r="J131"/>
  <c r="BK187"/>
  <c r="J227"/>
  <c r="J225"/>
  <c r="J199"/>
  <c r="BK173"/>
  <c r="J221"/>
  <c r="BK125"/>
  <c r="BK201"/>
  <c r="J166"/>
  <c i="6" r="BK135"/>
  <c i="8" r="BK173"/>
  <c r="J127"/>
  <c r="J257"/>
  <c r="BK200"/>
  <c i="2" r="J163"/>
  <c r="J127"/>
  <c r="J139"/>
  <c r="J133"/>
  <c i="3" r="J518"/>
  <c r="J334"/>
  <c r="BK175"/>
  <c r="J403"/>
  <c r="J331"/>
  <c r="BK560"/>
  <c r="J408"/>
  <c r="BK237"/>
  <c r="BK632"/>
  <c r="BK518"/>
  <c r="J309"/>
  <c r="BK161"/>
  <c r="BK496"/>
  <c r="J650"/>
  <c r="BK375"/>
  <c i="4" r="J342"/>
  <c r="J236"/>
  <c r="BK165"/>
  <c r="BK221"/>
  <c i="5" r="BK197"/>
  <c r="BK138"/>
  <c r="BK175"/>
  <c r="J134"/>
  <c r="BK233"/>
  <c r="J152"/>
  <c r="J156"/>
  <c r="J195"/>
  <c r="BK229"/>
  <c r="BK177"/>
  <c r="BK195"/>
  <c r="J127"/>
  <c i="6" r="BK127"/>
  <c r="J129"/>
  <c i="7" r="J182"/>
  <c r="J178"/>
  <c i="3" r="BK393"/>
  <c r="J285"/>
  <c r="BK188"/>
  <c r="BK403"/>
  <c r="J632"/>
  <c r="BK564"/>
  <c r="BK275"/>
  <c r="BK509"/>
  <c r="J523"/>
  <c r="BK304"/>
  <c i="4" r="BK346"/>
  <c r="BK252"/>
  <c r="BK293"/>
  <c r="J350"/>
  <c r="BK301"/>
  <c r="BK157"/>
  <c r="BK310"/>
  <c r="J214"/>
  <c r="BK161"/>
  <c r="J325"/>
  <c r="J369"/>
  <c r="BK208"/>
  <c r="BK139"/>
  <c r="BK365"/>
  <c r="J221"/>
  <c r="BK131"/>
  <c r="J232"/>
  <c r="BK244"/>
  <c i="6" r="J131"/>
  <c r="J123"/>
  <c i="7" r="J162"/>
  <c r="J170"/>
  <c r="J144"/>
  <c r="BK176"/>
  <c r="J158"/>
  <c r="J176"/>
  <c r="BK148"/>
  <c r="BK146"/>
  <c i="8" r="J135"/>
  <c r="J185"/>
  <c r="BK225"/>
  <c r="J237"/>
  <c r="J131"/>
  <c r="BK145"/>
  <c r="BK164"/>
  <c r="J141"/>
  <c i="1" r="AS94"/>
  <c i="2" r="BK130"/>
  <c r="F35"/>
  <c i="1" r="BB95"/>
  <c i="3" r="BK452"/>
  <c r="BK397"/>
  <c r="J448"/>
  <c r="J161"/>
  <c r="BK391"/>
  <c r="BK316"/>
  <c r="J205"/>
  <c r="BK387"/>
  <c r="BK620"/>
  <c r="BK579"/>
  <c r="J444"/>
  <c r="BK133"/>
  <c r="BK448"/>
  <c r="J452"/>
  <c r="J199"/>
  <c r="J362"/>
  <c r="J233"/>
  <c r="J476"/>
  <c r="J169"/>
  <c r="BK569"/>
  <c r="BK421"/>
  <c r="BK325"/>
  <c r="BK211"/>
  <c r="J560"/>
  <c r="BK369"/>
  <c r="J229"/>
  <c i="4" r="J411"/>
  <c r="BK217"/>
  <c i="7" r="J174"/>
  <c r="BK158"/>
  <c r="BK125"/>
  <c i="8" r="BK141"/>
  <c r="BK160"/>
  <c r="BK157"/>
  <c r="BK153"/>
  <c r="BK251"/>
  <c r="J225"/>
  <c i="2" r="J159"/>
  <c r="BK159"/>
  <c r="J124"/>
  <c i="3" r="J616"/>
  <c r="J423"/>
  <c r="J316"/>
  <c r="BK436"/>
  <c r="J260"/>
  <c r="BK153"/>
  <c r="BK413"/>
  <c r="BK485"/>
  <c r="J357"/>
  <c r="BK279"/>
  <c r="BK479"/>
  <c r="J379"/>
  <c r="BK624"/>
  <c r="BK589"/>
  <c r="J218"/>
  <c r="J464"/>
  <c r="BK214"/>
  <c r="BK271"/>
  <c i="4" r="J329"/>
  <c r="BK236"/>
  <c r="BK153"/>
  <c r="BK135"/>
  <c r="J305"/>
  <c r="J266"/>
  <c r="J157"/>
  <c i="5" r="BK164"/>
  <c r="BK150"/>
  <c r="J144"/>
  <c r="BK170"/>
  <c r="J187"/>
  <c r="J217"/>
  <c r="BK142"/>
  <c r="BK191"/>
  <c r="BK140"/>
  <c r="BK181"/>
  <c r="J189"/>
  <c r="J160"/>
  <c r="J140"/>
  <c i="6" r="J135"/>
  <c r="J119"/>
  <c r="BK131"/>
  <c i="7" r="J125"/>
  <c r="BK156"/>
  <c r="BK144"/>
  <c r="BK137"/>
  <c r="BK164"/>
  <c r="BK150"/>
  <c r="J172"/>
  <c i="8" r="J241"/>
  <c r="J212"/>
  <c r="BK176"/>
  <c r="BK135"/>
  <c r="BK257"/>
  <c r="J220"/>
  <c r="J153"/>
  <c r="J190"/>
  <c r="J176"/>
  <c i="2" r="J143"/>
  <c r="J156"/>
  <c r="J34"/>
  <c i="3" r="BK427"/>
  <c r="BK312"/>
  <c r="BK205"/>
  <c r="J440"/>
  <c r="J434"/>
  <c r="BK389"/>
  <c r="J304"/>
  <c r="BK541"/>
  <c r="J421"/>
  <c r="J264"/>
  <c r="BK593"/>
  <c r="BK405"/>
  <c r="BK523"/>
  <c r="BK429"/>
  <c r="J279"/>
  <c r="BK506"/>
  <c r="J375"/>
  <c r="J312"/>
  <c r="BK640"/>
  <c r="BK489"/>
  <c r="BK334"/>
  <c r="J183"/>
  <c r="BK514"/>
  <c r="BK264"/>
  <c r="J214"/>
  <c r="BK603"/>
  <c r="J372"/>
  <c i="4" r="BK350"/>
  <c r="J289"/>
  <c r="J201"/>
  <c r="BK229"/>
  <c r="J247"/>
  <c r="BK358"/>
  <c r="J262"/>
  <c r="BK369"/>
  <c r="J323"/>
  <c r="BK188"/>
  <c r="J286"/>
  <c r="BK232"/>
  <c r="J169"/>
  <c r="J421"/>
  <c r="J335"/>
  <c r="J161"/>
  <c r="J244"/>
  <c i="5" r="BK215"/>
  <c r="J158"/>
  <c r="J193"/>
  <c r="J201"/>
  <c r="J136"/>
  <c r="J229"/>
  <c r="J138"/>
  <c r="BK158"/>
  <c r="BK213"/>
  <c r="J162"/>
  <c r="J213"/>
  <c r="J207"/>
  <c r="BK152"/>
  <c i="6" r="BK119"/>
  <c r="J125"/>
  <c i="7" r="J167"/>
  <c r="BK167"/>
  <c r="BK123"/>
  <c r="BK129"/>
  <c r="BK178"/>
  <c r="J164"/>
  <c r="BK127"/>
  <c i="8" r="J233"/>
  <c r="BK170"/>
  <c r="BK233"/>
  <c r="J251"/>
  <c r="J208"/>
  <c r="J227"/>
  <c i="2" l="1" r="BK123"/>
  <c r="T155"/>
  <c i="3" r="BK308"/>
  <c r="J308"/>
  <c r="J102"/>
  <c i="4" r="R130"/>
  <c r="T313"/>
  <c i="5" r="P133"/>
  <c r="R212"/>
  <c i="7" r="T122"/>
  <c i="2" r="R123"/>
  <c r="R155"/>
  <c i="3" r="BK284"/>
  <c r="J284"/>
  <c r="J99"/>
  <c r="T356"/>
  <c r="R607"/>
  <c r="R606"/>
  <c i="4" r="P130"/>
  <c r="R292"/>
  <c r="T292"/>
  <c i="5" r="R172"/>
  <c i="8" r="P180"/>
  <c r="T224"/>
  <c i="2" r="R142"/>
  <c i="3" r="BK412"/>
  <c r="J412"/>
  <c r="J104"/>
  <c r="T607"/>
  <c r="T606"/>
  <c i="4" r="P257"/>
  <c r="R373"/>
  <c i="7" r="R139"/>
  <c i="8" r="R180"/>
  <c r="P245"/>
  <c i="2" r="P123"/>
  <c r="P155"/>
  <c i="3" r="T132"/>
  <c r="R356"/>
  <c r="BK607"/>
  <c r="BK606"/>
  <c r="J606"/>
  <c r="J107"/>
  <c i="4" r="BK257"/>
  <c r="J257"/>
  <c r="J100"/>
  <c r="T373"/>
  <c i="8" r="P189"/>
  <c r="BK245"/>
  <c r="J245"/>
  <c r="J103"/>
  <c i="3" r="P284"/>
  <c r="BK356"/>
  <c r="J356"/>
  <c r="J103"/>
  <c r="BK522"/>
  <c r="J522"/>
  <c r="J105"/>
  <c i="4" r="T257"/>
  <c r="P373"/>
  <c i="5" r="BK172"/>
  <c r="J172"/>
  <c r="J100"/>
  <c i="7" r="BK169"/>
  <c r="J169"/>
  <c r="J100"/>
  <c i="8" r="T126"/>
  <c r="T245"/>
  <c i="2" r="P142"/>
  <c i="3" r="BK132"/>
  <c r="J132"/>
  <c r="J98"/>
  <c r="T308"/>
  <c r="R522"/>
  <c i="4" r="T130"/>
  <c r="T129"/>
  <c r="T128"/>
  <c r="P313"/>
  <c i="5" r="BK124"/>
  <c r="J124"/>
  <c r="J98"/>
  <c r="R124"/>
  <c i="6" r="P118"/>
  <c r="P117"/>
  <c i="1" r="AU99"/>
  <c i="7" r="T139"/>
  <c i="8" r="BK180"/>
  <c r="J180"/>
  <c r="J99"/>
  <c r="R245"/>
  <c i="2" r="BK142"/>
  <c r="J142"/>
  <c r="J99"/>
  <c i="3" r="T412"/>
  <c i="4" r="R257"/>
  <c r="BK313"/>
  <c r="J313"/>
  <c r="J102"/>
  <c i="5" r="BK133"/>
  <c r="J133"/>
  <c r="J99"/>
  <c r="T212"/>
  <c i="7" r="R122"/>
  <c r="P169"/>
  <c i="8" r="R126"/>
  <c r="T180"/>
  <c i="2" r="BK155"/>
  <c r="J155"/>
  <c r="J100"/>
  <c i="3" r="R308"/>
  <c r="T522"/>
  <c i="4" r="BK130"/>
  <c r="J130"/>
  <c r="J98"/>
  <c r="P292"/>
  <c r="R313"/>
  <c i="5" r="R133"/>
  <c r="R123"/>
  <c r="R122"/>
  <c i="7" r="P139"/>
  <c i="8" r="P126"/>
  <c r="P125"/>
  <c r="P124"/>
  <c i="1" r="AU101"/>
  <c i="8" r="P224"/>
  <c i="2" r="T142"/>
  <c i="3" r="P132"/>
  <c r="P356"/>
  <c i="5" r="T133"/>
  <c r="P212"/>
  <c i="6" r="BK118"/>
  <c r="J118"/>
  <c r="J97"/>
  <c i="7" r="BK122"/>
  <c r="J122"/>
  <c r="J97"/>
  <c r="T169"/>
  <c i="8" r="BK126"/>
  <c r="R224"/>
  <c i="3" r="T284"/>
  <c r="R412"/>
  <c r="P607"/>
  <c r="P606"/>
  <c i="5" r="P172"/>
  <c i="6" r="T118"/>
  <c r="T117"/>
  <c i="7" r="P122"/>
  <c r="P121"/>
  <c i="1" r="AU100"/>
  <c i="7" r="R169"/>
  <c i="8" r="T189"/>
  <c i="2" r="T123"/>
  <c r="T122"/>
  <c r="T121"/>
  <c i="3" r="R284"/>
  <c r="P412"/>
  <c i="5" r="P124"/>
  <c r="T124"/>
  <c r="BK212"/>
  <c r="J212"/>
  <c r="J102"/>
  <c i="7" r="BK139"/>
  <c r="J139"/>
  <c r="J98"/>
  <c i="8" r="R189"/>
  <c i="3" r="R132"/>
  <c r="R131"/>
  <c r="R130"/>
  <c r="P308"/>
  <c r="P522"/>
  <c i="4" r="BK292"/>
  <c r="J292"/>
  <c r="J101"/>
  <c r="BK373"/>
  <c r="J373"/>
  <c r="J103"/>
  <c i="5" r="T172"/>
  <c i="6" r="R118"/>
  <c r="R117"/>
  <c i="8" r="BK189"/>
  <c r="J189"/>
  <c r="J100"/>
  <c r="BK224"/>
  <c r="J224"/>
  <c r="J102"/>
  <c i="7" r="BK166"/>
  <c r="J166"/>
  <c r="J99"/>
  <c i="4" r="BK444"/>
  <c r="J444"/>
  <c r="J108"/>
  <c i="3" r="BK656"/>
  <c r="BK655"/>
  <c r="J655"/>
  <c r="J109"/>
  <c i="4" r="BK433"/>
  <c r="J433"/>
  <c r="J104"/>
  <c i="2" r="BK162"/>
  <c r="J162"/>
  <c r="J101"/>
  <c i="8" r="BK261"/>
  <c r="J261"/>
  <c r="J104"/>
  <c i="3" r="BK296"/>
  <c r="J296"/>
  <c r="J100"/>
  <c r="BK303"/>
  <c r="J303"/>
  <c r="J101"/>
  <c i="4" r="BK251"/>
  <c r="J251"/>
  <c r="J99"/>
  <c i="8" r="BK219"/>
  <c r="J219"/>
  <c r="J101"/>
  <c i="3" r="BK602"/>
  <c r="J602"/>
  <c r="J106"/>
  <c i="4" r="BK438"/>
  <c r="J438"/>
  <c r="J106"/>
  <c i="8" r="J89"/>
  <c r="BE127"/>
  <c r="BE164"/>
  <c r="BE200"/>
  <c r="BE208"/>
  <c r="BE246"/>
  <c r="BE149"/>
  <c r="BE153"/>
  <c r="BE160"/>
  <c r="BE185"/>
  <c r="BE233"/>
  <c r="F92"/>
  <c r="J120"/>
  <c r="BE181"/>
  <c r="BE205"/>
  <c r="BE251"/>
  <c r="BE141"/>
  <c r="BE145"/>
  <c r="BE170"/>
  <c r="BE173"/>
  <c r="BE176"/>
  <c r="BE257"/>
  <c r="BE262"/>
  <c r="BE131"/>
  <c r="BE157"/>
  <c r="BE237"/>
  <c i="7" r="BK121"/>
  <c r="J121"/>
  <c i="8" r="E85"/>
  <c r="J121"/>
  <c r="BE135"/>
  <c r="BE190"/>
  <c r="BE196"/>
  <c r="BE138"/>
  <c r="BE227"/>
  <c r="BE229"/>
  <c r="BE241"/>
  <c r="F91"/>
  <c r="BE215"/>
  <c r="BE212"/>
  <c r="BE225"/>
  <c r="BE198"/>
  <c r="BE220"/>
  <c i="7" r="BE170"/>
  <c r="F91"/>
  <c r="BE129"/>
  <c r="BE131"/>
  <c r="BE176"/>
  <c r="BE180"/>
  <c r="J91"/>
  <c r="BE137"/>
  <c r="BE160"/>
  <c r="BE156"/>
  <c r="BE158"/>
  <c r="J92"/>
  <c r="BE133"/>
  <c r="BE135"/>
  <c r="BE148"/>
  <c r="BE162"/>
  <c r="BE164"/>
  <c r="BE167"/>
  <c r="BE172"/>
  <c r="BE182"/>
  <c r="BE188"/>
  <c r="E111"/>
  <c r="BE127"/>
  <c r="BE144"/>
  <c i="6" r="BK117"/>
  <c r="J117"/>
  <c i="7" r="F92"/>
  <c r="BE178"/>
  <c r="BE123"/>
  <c r="BE125"/>
  <c r="BE140"/>
  <c r="BE184"/>
  <c r="J115"/>
  <c r="BE146"/>
  <c r="BE152"/>
  <c r="BE154"/>
  <c r="BE186"/>
  <c r="BE150"/>
  <c r="BE174"/>
  <c r="BE142"/>
  <c i="6" r="J114"/>
  <c r="BE123"/>
  <c r="BE135"/>
  <c r="J91"/>
  <c r="BE121"/>
  <c r="BE129"/>
  <c r="J89"/>
  <c r="E107"/>
  <c r="F114"/>
  <c r="BE125"/>
  <c r="BE119"/>
  <c r="BE131"/>
  <c r="BE133"/>
  <c r="BE137"/>
  <c i="5" r="BK123"/>
  <c r="J123"/>
  <c r="J97"/>
  <c i="6" r="F91"/>
  <c r="BE127"/>
  <c i="4" r="BK443"/>
  <c r="J443"/>
  <c r="J107"/>
  <c i="5" r="E112"/>
  <c r="F119"/>
  <c r="J91"/>
  <c r="F118"/>
  <c r="BE146"/>
  <c i="4" r="BK129"/>
  <c r="J129"/>
  <c r="J97"/>
  <c i="5" r="BE152"/>
  <c r="BE177"/>
  <c r="BE179"/>
  <c r="BE181"/>
  <c r="BE150"/>
  <c r="BE183"/>
  <c r="BE221"/>
  <c r="BE227"/>
  <c r="BE233"/>
  <c r="BE154"/>
  <c r="BE173"/>
  <c r="BE175"/>
  <c r="BE191"/>
  <c r="BE201"/>
  <c r="BE203"/>
  <c r="BE207"/>
  <c r="J116"/>
  <c r="BE129"/>
  <c r="BE168"/>
  <c r="BE193"/>
  <c r="BE209"/>
  <c r="BE127"/>
  <c r="BE131"/>
  <c r="BE144"/>
  <c r="BE156"/>
  <c r="BE160"/>
  <c r="BE162"/>
  <c r="BE164"/>
  <c r="BE223"/>
  <c r="BE229"/>
  <c r="J92"/>
  <c r="BE134"/>
  <c r="BE158"/>
  <c r="BE170"/>
  <c r="BE231"/>
  <c r="BE235"/>
  <c r="BE125"/>
  <c r="BE142"/>
  <c r="BE166"/>
  <c r="BE215"/>
  <c r="BE217"/>
  <c r="BE136"/>
  <c r="BE138"/>
  <c r="BE140"/>
  <c r="BE185"/>
  <c r="BE187"/>
  <c r="BE189"/>
  <c r="BE195"/>
  <c r="BE197"/>
  <c r="BE199"/>
  <c r="BE205"/>
  <c r="BE213"/>
  <c r="BE225"/>
  <c r="BE148"/>
  <c r="BE219"/>
  <c i="3" r="J656"/>
  <c r="J110"/>
  <c i="4" r="J89"/>
  <c r="F125"/>
  <c r="BE229"/>
  <c r="BE299"/>
  <c r="BE365"/>
  <c r="BE369"/>
  <c r="BE407"/>
  <c r="E118"/>
  <c r="BE262"/>
  <c r="BE354"/>
  <c r="BE358"/>
  <c r="BE411"/>
  <c i="3" r="BK131"/>
  <c r="J131"/>
  <c r="J97"/>
  <c i="4" r="BE177"/>
  <c r="BE225"/>
  <c r="BE247"/>
  <c r="BE390"/>
  <c r="BE421"/>
  <c r="BE425"/>
  <c r="BE434"/>
  <c r="BE439"/>
  <c r="BE445"/>
  <c i="3" r="J607"/>
  <c r="J108"/>
  <c i="4" r="J91"/>
  <c r="BE157"/>
  <c r="BE201"/>
  <c r="BE279"/>
  <c r="BE361"/>
  <c r="J92"/>
  <c r="BE149"/>
  <c r="BE169"/>
  <c r="BE181"/>
  <c r="BE184"/>
  <c r="BE205"/>
  <c r="BE208"/>
  <c r="BE244"/>
  <c r="BE301"/>
  <c r="BE314"/>
  <c r="BE325"/>
  <c r="BE346"/>
  <c r="BE165"/>
  <c r="BE188"/>
  <c r="BE197"/>
  <c r="BE217"/>
  <c r="BE232"/>
  <c r="BE236"/>
  <c r="BE266"/>
  <c r="BE320"/>
  <c r="BE323"/>
  <c r="BE338"/>
  <c r="BE350"/>
  <c r="BE374"/>
  <c r="BE173"/>
  <c r="BE286"/>
  <c r="BE131"/>
  <c r="BE139"/>
  <c r="BE143"/>
  <c r="BE153"/>
  <c r="BE276"/>
  <c r="BE289"/>
  <c r="BE305"/>
  <c r="BE310"/>
  <c r="BE327"/>
  <c r="BE331"/>
  <c r="BE335"/>
  <c r="BE161"/>
  <c r="BE214"/>
  <c r="BE221"/>
  <c r="BE252"/>
  <c r="BE295"/>
  <c r="BE307"/>
  <c r="BE329"/>
  <c r="BE342"/>
  <c r="F91"/>
  <c r="BE135"/>
  <c r="BE240"/>
  <c r="BE258"/>
  <c r="BE273"/>
  <c r="BE293"/>
  <c r="BE318"/>
  <c i="2" r="J123"/>
  <c r="J98"/>
  <c i="3" r="J89"/>
  <c r="BE279"/>
  <c r="BE289"/>
  <c r="BE337"/>
  <c r="BE351"/>
  <c r="BE448"/>
  <c r="BE564"/>
  <c r="BE569"/>
  <c r="BE608"/>
  <c r="BE624"/>
  <c r="BE632"/>
  <c r="BE644"/>
  <c r="J92"/>
  <c r="BE157"/>
  <c r="BE165"/>
  <c r="BE188"/>
  <c r="BE218"/>
  <c r="BE229"/>
  <c r="BE275"/>
  <c r="BE316"/>
  <c r="BE389"/>
  <c r="BE397"/>
  <c r="BE427"/>
  <c r="BE432"/>
  <c r="BE434"/>
  <c r="BE489"/>
  <c r="BE506"/>
  <c r="BE509"/>
  <c r="BE518"/>
  <c r="BE579"/>
  <c r="BE593"/>
  <c r="BE628"/>
  <c r="BE652"/>
  <c r="BE657"/>
  <c r="E85"/>
  <c r="BE205"/>
  <c r="BE369"/>
  <c r="BE372"/>
  <c r="BE405"/>
  <c r="BE423"/>
  <c r="BE436"/>
  <c r="BE440"/>
  <c r="BE479"/>
  <c r="BE482"/>
  <c r="BE485"/>
  <c r="BE541"/>
  <c r="BE560"/>
  <c r="BE603"/>
  <c r="BE612"/>
  <c r="BE616"/>
  <c r="BE647"/>
  <c r="F91"/>
  <c r="F127"/>
  <c r="BE183"/>
  <c r="BE214"/>
  <c r="BE240"/>
  <c r="BE304"/>
  <c r="BE340"/>
  <c r="BE393"/>
  <c r="BE496"/>
  <c r="BE523"/>
  <c r="J126"/>
  <c r="BE153"/>
  <c r="BE250"/>
  <c r="BE264"/>
  <c r="BE502"/>
  <c r="BE149"/>
  <c r="BE253"/>
  <c r="BE366"/>
  <c r="BE385"/>
  <c r="BE438"/>
  <c r="BE456"/>
  <c r="BE141"/>
  <c r="BE175"/>
  <c r="BE211"/>
  <c r="BE267"/>
  <c r="BE297"/>
  <c r="BE309"/>
  <c r="BE312"/>
  <c r="BE362"/>
  <c r="BE403"/>
  <c r="BE452"/>
  <c r="BE640"/>
  <c r="BE650"/>
  <c r="BE285"/>
  <c r="BE464"/>
  <c r="BE473"/>
  <c r="BE145"/>
  <c r="BE179"/>
  <c r="BE195"/>
  <c r="BE257"/>
  <c r="BE260"/>
  <c r="BE271"/>
  <c r="BE319"/>
  <c r="BE325"/>
  <c r="BE328"/>
  <c r="BE381"/>
  <c r="BE413"/>
  <c r="BE421"/>
  <c r="BE492"/>
  <c r="BE499"/>
  <c r="BE514"/>
  <c r="BE137"/>
  <c r="BE199"/>
  <c r="BE344"/>
  <c r="BE354"/>
  <c r="BE357"/>
  <c r="BE387"/>
  <c r="BE391"/>
  <c r="BE408"/>
  <c r="BE429"/>
  <c r="BE460"/>
  <c r="BE476"/>
  <c r="BE133"/>
  <c r="BE169"/>
  <c r="BE237"/>
  <c r="BE292"/>
  <c r="BE331"/>
  <c r="BE334"/>
  <c r="BE346"/>
  <c r="BE444"/>
  <c r="BE161"/>
  <c r="BE233"/>
  <c r="BE375"/>
  <c r="BE379"/>
  <c r="BE399"/>
  <c r="BE417"/>
  <c r="BE512"/>
  <c r="BE575"/>
  <c r="BE589"/>
  <c r="BE620"/>
  <c r="BE636"/>
  <c i="2" r="E85"/>
  <c r="F91"/>
  <c r="J92"/>
  <c r="J115"/>
  <c r="F118"/>
  <c r="BE149"/>
  <c r="J91"/>
  <c r="BE127"/>
  <c r="BE133"/>
  <c r="BE136"/>
  <c r="BE146"/>
  <c r="BE156"/>
  <c r="BE159"/>
  <c r="BE163"/>
  <c r="BE124"/>
  <c r="BE130"/>
  <c r="BE139"/>
  <c r="BE143"/>
  <c r="BE152"/>
  <c i="1" r="AW95"/>
  <c i="2" r="F37"/>
  <c i="1" r="BD95"/>
  <c i="4" r="F37"/>
  <c i="1" r="BD97"/>
  <c i="7" r="F36"/>
  <c i="1" r="BC100"/>
  <c i="3" r="F34"/>
  <c i="1" r="BA96"/>
  <c i="5" r="F35"/>
  <c i="1" r="BB98"/>
  <c i="5" r="F34"/>
  <c i="1" r="BA98"/>
  <c i="5" r="F36"/>
  <c i="1" r="BC98"/>
  <c i="6" r="F36"/>
  <c i="1" r="BC99"/>
  <c i="8" r="F37"/>
  <c i="1" r="BD101"/>
  <c i="2" r="F34"/>
  <c i="1" r="BA95"/>
  <c i="4" r="J34"/>
  <c i="1" r="AW97"/>
  <c i="6" r="J34"/>
  <c i="1" r="AW99"/>
  <c i="7" r="F37"/>
  <c i="1" r="BD100"/>
  <c i="3" r="F36"/>
  <c i="1" r="BC96"/>
  <c i="8" r="F36"/>
  <c i="1" r="BC101"/>
  <c i="4" r="F34"/>
  <c i="1" r="BA97"/>
  <c i="6" r="J30"/>
  <c i="8" r="F35"/>
  <c i="1" r="BB101"/>
  <c i="2" r="F36"/>
  <c i="1" r="BC95"/>
  <c i="4" r="F35"/>
  <c i="1" r="BB97"/>
  <c i="7" r="F34"/>
  <c i="1" r="BA100"/>
  <c i="3" r="F37"/>
  <c i="1" r="BD96"/>
  <c i="8" r="J34"/>
  <c i="1" r="AW101"/>
  <c i="3" r="F35"/>
  <c i="1" r="BB96"/>
  <c i="8" r="F34"/>
  <c i="1" r="BA101"/>
  <c i="4" r="F36"/>
  <c i="1" r="BC97"/>
  <c i="6" r="F37"/>
  <c i="1" r="BD99"/>
  <c i="7" r="J34"/>
  <c i="1" r="AW100"/>
  <c i="5" r="J34"/>
  <c i="1" r="AW98"/>
  <c i="5" r="F37"/>
  <c i="1" r="BD98"/>
  <c i="6" r="F34"/>
  <c i="1" r="BA99"/>
  <c i="6" r="F35"/>
  <c i="1" r="BB99"/>
  <c i="7" r="F35"/>
  <c i="1" r="BB100"/>
  <c i="3" r="J34"/>
  <c i="1" r="AW96"/>
  <c i="7" r="J30"/>
  <c i="8" l="1" r="BK125"/>
  <c r="J125"/>
  <c r="J97"/>
  <c i="4" r="P129"/>
  <c r="P128"/>
  <c i="1" r="AU97"/>
  <c i="7" r="R121"/>
  <c i="8" r="T125"/>
  <c r="T124"/>
  <c i="7" r="T121"/>
  <c i="5" r="T123"/>
  <c r="T122"/>
  <c i="8" r="R125"/>
  <c r="R124"/>
  <c i="2" r="R122"/>
  <c r="R121"/>
  <c i="5" r="P123"/>
  <c r="P122"/>
  <c i="1" r="AU98"/>
  <c i="4" r="R129"/>
  <c r="R128"/>
  <c i="3" r="P131"/>
  <c r="P130"/>
  <c i="1" r="AU96"/>
  <c i="2" r="P122"/>
  <c r="P121"/>
  <c i="1" r="AU95"/>
  <c i="3" r="T131"/>
  <c r="T130"/>
  <c i="2" r="BK122"/>
  <c r="J122"/>
  <c r="J97"/>
  <c i="8" r="J126"/>
  <c r="J98"/>
  <c i="4" r="BK437"/>
  <c r="J437"/>
  <c r="J105"/>
  <c i="1" r="AG100"/>
  <c i="7" r="J96"/>
  <c i="1" r="AG99"/>
  <c i="6" r="J96"/>
  <c i="5" r="BK122"/>
  <c r="J122"/>
  <c i="4" r="BK128"/>
  <c r="J128"/>
  <c i="3" r="BK130"/>
  <c r="J130"/>
  <c r="J33"/>
  <c i="1" r="AV96"/>
  <c r="AT96"/>
  <c i="3" r="J30"/>
  <c i="1" r="AG96"/>
  <c i="4" r="J30"/>
  <c i="1" r="AG97"/>
  <c i="5" r="F33"/>
  <c i="1" r="AZ98"/>
  <c i="8" r="F33"/>
  <c i="1" r="AZ101"/>
  <c i="4" r="F33"/>
  <c i="1" r="AZ97"/>
  <c i="2" r="F33"/>
  <c i="1" r="AZ95"/>
  <c i="7" r="F33"/>
  <c i="1" r="AZ100"/>
  <c i="4" r="J33"/>
  <c i="1" r="AV97"/>
  <c r="AT97"/>
  <c i="3" r="F33"/>
  <c i="1" r="AZ96"/>
  <c i="2" r="J33"/>
  <c i="1" r="AV95"/>
  <c r="AT95"/>
  <c i="6" r="J33"/>
  <c i="1" r="AV99"/>
  <c r="AT99"/>
  <c r="AN99"/>
  <c i="8" r="J33"/>
  <c i="1" r="AV101"/>
  <c r="AT101"/>
  <c i="5" r="J33"/>
  <c i="1" r="AV98"/>
  <c r="AT98"/>
  <c r="BB94"/>
  <c r="W31"/>
  <c i="5" r="J30"/>
  <c i="1" r="AG98"/>
  <c i="7" r="J33"/>
  <c i="1" r="AV100"/>
  <c r="AT100"/>
  <c r="AN100"/>
  <c i="6" r="F33"/>
  <c i="1" r="AZ99"/>
  <c r="BC94"/>
  <c r="AY94"/>
  <c r="BA94"/>
  <c r="AW94"/>
  <c r="AK30"/>
  <c r="BD94"/>
  <c r="W33"/>
  <c i="8" l="1" r="BK124"/>
  <c r="J124"/>
  <c r="J96"/>
  <c i="2" r="BK121"/>
  <c r="J121"/>
  <c i="7" r="J39"/>
  <c i="1" r="AN98"/>
  <c i="5" r="J96"/>
  <c i="6" r="J39"/>
  <c i="1" r="AN97"/>
  <c i="4" r="J96"/>
  <c i="5" r="J39"/>
  <c i="1" r="AN96"/>
  <c i="4" r="J39"/>
  <c i="3" r="J96"/>
  <c r="J39"/>
  <c i="1" r="AU94"/>
  <c i="2" r="J30"/>
  <c i="1" r="AG95"/>
  <c r="AX94"/>
  <c r="AZ94"/>
  <c r="AV94"/>
  <c r="AK29"/>
  <c r="W32"/>
  <c r="W30"/>
  <c i="2" l="1" r="J39"/>
  <c r="J96"/>
  <c i="1" r="AN95"/>
  <c r="AT94"/>
  <c i="8" r="J30"/>
  <c i="1" r="AG101"/>
  <c r="AG94"/>
  <c r="AK26"/>
  <c r="AK35"/>
  <c r="W29"/>
  <c i="8" l="1" r="J39"/>
  <c i="1" r="AN94"/>
  <c r="AN101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<sst xmlns="http://schemas.openxmlformats.org/spreadsheetml/2006/main">
  <si>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</si>
  <si>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</si>
  <si>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</si>
  <si>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</si>
  <si>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{dcc376c6-6286-4617-9f0b-185548df1fd2}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</si>
  <si>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</si>
  <si>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</si>
  <si>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</si>
  <si>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</si>
  <si>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</si>
  <si>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</si>
  <si>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</si>
  <si>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</si>
  <si>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</si>
  <si>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</si>
  <si>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</si>
  <si>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</si>
  <si>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ul. Šumavská - I. etapa - část A</t>
  </si>
  <si>
    <t>KSO:</t>
  </si>
  <si>
    <t>CC-CZ:</t>
  </si>
  <si>
    <t>Místo:</t>
  </si>
  <si>
    <t xml:space="preserve"> </t>
  </si>
  <si>
    <t>Datum:</t>
  </si>
  <si>
    <t>17. 12. 2024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</si>
  <si>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</si>
  <si>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</si>
  <si>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</si>
  <si>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</si>
  <si>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</si>
  <si>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</si>
  <si>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</si>
  <si>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</si>
  <si>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</si>
  <si>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</si>
  <si>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</si>
  <si>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</si>
  <si>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</si>
  <si>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</si>
  <si>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</si>
  <si>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</si>
  <si>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</si>
  <si>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</si>
  <si>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</si>
  <si>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</si>
  <si>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</si>
  <si>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</si>
  <si>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</si>
  <si>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</si>
  <si>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</si>
  <si>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</si>
  <si>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</si>
  <si>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</si>
  <si>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</si>
  <si>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</si>
  <si>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</si>
  <si>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</si>
  <si>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</si>
  <si>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</si>
  <si>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</si>
  <si>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</si>
  <si>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</si>
  <si>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</si>
  <si>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</si>
  <si>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</si>
  <si>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</si>
  <si>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</si>
  <si>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</si>
  <si>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</si>
  <si>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</si>
  <si>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</si>
  <si>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</si>
  <si>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</si>
  <si>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</si>
  <si>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</si>
  <si>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</si>
  <si>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</si>
  <si>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</si>
  <si>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</si>
  <si>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</si>
  <si>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</si>
  <si>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</si>
  <si>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</si>
  <si>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{f96611a2-dbbe-4112-895a-7ab5b90d76e0}</t>
  </si>
  <si>
    <t>2</t>
  </si>
  <si>
    <t>SO 160</t>
  </si>
  <si>
    <t>Komunikace a parkovací stání</t>
  </si>
  <si>
    <t>{282dfe1c-70a6-41f0-b222-99722514513c}</t>
  </si>
  <si>
    <t>SO 161</t>
  </si>
  <si>
    <t>Chodníky</t>
  </si>
  <si>
    <t>{cf952e1b-a67f-4e92-b3db-5d80a0de54a9}</t>
  </si>
  <si>
    <t>SO 460</t>
  </si>
  <si>
    <t>Veřejné osvětlení</t>
  </si>
  <si>
    <t>{bde8efbd-860d-4da1-9a6e-9eca78f31917}</t>
  </si>
  <si>
    <t>SO 802.1</t>
  </si>
  <si>
    <t>Sadové úpravy - kácení</t>
  </si>
  <si>
    <t>{c75fe627-4375-4813-9be0-17db2a9f28c2}</t>
  </si>
  <si>
    <t>SO 802.2</t>
  </si>
  <si>
    <t>Sadové úpravy - výsadby</t>
  </si>
  <si>
    <t>{cdb7aa53-a563-4064-8797-079b9708f76e}</t>
  </si>
  <si>
    <t>SO 960</t>
  </si>
  <si>
    <t>Podzemní kontejnery a oplocení</t>
  </si>
  <si>
    <t>{f0a13b44-74b3-4a4c-bc95-ea78e64f68c9}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</si>
  <si>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</si>
  <si>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</si>
  <si>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</si>
  <si>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</si>
  <si>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</si>
  <si>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</si>
  <si>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</si>
  <si>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</si>
  <si>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</si>
  <si>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</si>
  <si>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</si>
  <si>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</si>
  <si>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</si>
  <si>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</si>
  <si>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</si>
  <si>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</si>
  <si>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</si>
  <si>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</si>
  <si>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</si>
  <si>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</si>
  <si>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</si>
  <si>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</si>
  <si>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</si>
  <si>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</si>
  <si>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</si>
  <si>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</si>
  <si>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</si>
  <si>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</si>
  <si>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</si>
  <si>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</si>
  <si>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</si>
  <si>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</si>
  <si>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012203000</t>
  </si>
  <si>
    <t>Zeměměřičské práce před výstavbou - vytyčení inženýrských sítí</t>
  </si>
  <si>
    <t>kpl</t>
  </si>
  <si>
    <t>CS ÚRS 2024 02</t>
  </si>
  <si>
    <t>1024</t>
  </si>
  <si>
    <t>-1126263563</t>
  </si>
  <si>
    <t>PP</t>
  </si>
  <si>
    <t>Zeměměřičské práce před výstavbou</t>
  </si>
  <si>
    <t>Online PSC</t>
  </si>
  <si>
    <t>https://podminky.urs.cz/item/CS_URS_2024_02/012203000</t>
  </si>
  <si>
    <t>012344000</t>
  </si>
  <si>
    <t>Vytyčovací práce stavby</t>
  </si>
  <si>
    <t>-46104275</t>
  </si>
  <si>
    <t>Vytyčovací práce</t>
  </si>
  <si>
    <t>https://podminky.urs.cz/item/CS_URS_2024_02/012344000</t>
  </si>
  <si>
    <t>3</t>
  </si>
  <si>
    <t>012414000</t>
  </si>
  <si>
    <t>Geometrický plán pro majetkoprávní vypořádání</t>
  </si>
  <si>
    <t>-212996375</t>
  </si>
  <si>
    <t>Geometrický plán</t>
  </si>
  <si>
    <t>https://podminky.urs.cz/item/CS_URS_2024_02/012414000</t>
  </si>
  <si>
    <t>4</t>
  </si>
  <si>
    <t>012444000</t>
  </si>
  <si>
    <t>Geodetické měření skutečného provedení stavby</t>
  </si>
  <si>
    <t>-1849115796</t>
  </si>
  <si>
    <t>Vyhotovení geodetické dokumentace skutečného provedení stavby nebo geodetického podkladu pro vedení DTM OK, obsahující geometrické, polohové a výškové určení dokončené stavby nebo technologického zařízení, bude vyhotoveno v souladu s § 5 a ve struktuře dle příloh č. 3 a 4 vyhlášky č. 393/2020 Sb., o digitální technické mapě (vyhláška DTM), v platném znění, v aktuálně platné verzi výměnného formátu dle § 6 vyhlášky DTM</t>
  </si>
  <si>
    <t>https://podminky.urs.cz/item/CS_URS_2024_02/012444000</t>
  </si>
  <si>
    <t>013244000</t>
  </si>
  <si>
    <t>Výrobní dokumentace</t>
  </si>
  <si>
    <t>-1177356925</t>
  </si>
  <si>
    <t>https://podminky.urs.cz/item/CS_URS_2024_02/013244000</t>
  </si>
  <si>
    <t>6</t>
  </si>
  <si>
    <t>013254000</t>
  </si>
  <si>
    <t>Dokumentace skutečného provedení stavby</t>
  </si>
  <si>
    <t>750293094</t>
  </si>
  <si>
    <t>https://podminky.urs.cz/item/CS_URS_2024_02/013254000</t>
  </si>
  <si>
    <t>VRN3</t>
  </si>
  <si>
    <t>Zařízení staveniště</t>
  </si>
  <si>
    <t>7</t>
  </si>
  <si>
    <t>032103000</t>
  </si>
  <si>
    <t>Náklady na stavební buňky, úpravu stávajících objektů, oplocení, přejezdy přes překopy</t>
  </si>
  <si>
    <t>1200653347</t>
  </si>
  <si>
    <t>https://podminky.urs.cz/item/CS_URS_2024_02/032103000</t>
  </si>
  <si>
    <t>8</t>
  </si>
  <si>
    <t>032403000</t>
  </si>
  <si>
    <t>Provizorní komunikace a související práce pro zřízení staveniště a zajištění staveništních cest</t>
  </si>
  <si>
    <t>996432008</t>
  </si>
  <si>
    <t>https://podminky.urs.cz/item/CS_URS_2024_02/032403000</t>
  </si>
  <si>
    <t>9</t>
  </si>
  <si>
    <t>034303000</t>
  </si>
  <si>
    <t>Dopravní značení na staveništi vč. zajištění přechodné úpravy provozu (rozhodnutí)</t>
  </si>
  <si>
    <t>1959701401</t>
  </si>
  <si>
    <t>https://podminky.urs.cz/item/CS_URS_2024_02/034303000</t>
  </si>
  <si>
    <t>10</t>
  </si>
  <si>
    <t>034503000</t>
  </si>
  <si>
    <t>Informační tabule na staveništi</t>
  </si>
  <si>
    <t>-1640405446</t>
  </si>
  <si>
    <t>https://podminky.urs.cz/item/CS_URS_2024_02/034503000</t>
  </si>
  <si>
    <t>VRN4</t>
  </si>
  <si>
    <t>Inženýrská činnost</t>
  </si>
  <si>
    <t>11</t>
  </si>
  <si>
    <t>043103000</t>
  </si>
  <si>
    <t>Veškeré zkoušky, testy a protokoly</t>
  </si>
  <si>
    <t>-1216234785</t>
  </si>
  <si>
    <t>https://podminky.urs.cz/item/CS_URS_2024_02/043103000</t>
  </si>
  <si>
    <t>045203000</t>
  </si>
  <si>
    <t>Kompletační činnost</t>
  </si>
  <si>
    <t>624342776</t>
  </si>
  <si>
    <t>https://podminky.urs.cz/item/CS_URS_2024_02/045203000</t>
  </si>
  <si>
    <t>VRN9</t>
  </si>
  <si>
    <t>Ostatní náklady</t>
  </si>
  <si>
    <t>13</t>
  </si>
  <si>
    <t>091002000</t>
  </si>
  <si>
    <t>Ostatní náklady - fotodokumentace</t>
  </si>
  <si>
    <t>-192317833</t>
  </si>
  <si>
    <t>https://podminky.urs.cz/item/CS_URS_2024_02/091002000</t>
  </si>
  <si>
    <t>osetí</t>
  </si>
  <si>
    <t xml:space="preserve">osetí </t>
  </si>
  <si>
    <t>1063</t>
  </si>
  <si>
    <t>voda</t>
  </si>
  <si>
    <t>106,3</t>
  </si>
  <si>
    <t>SO 160 - Komunikace a parkovací stání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</si>
  <si>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</si>
  <si>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</si>
  <si>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</si>
  <si>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</si>
  <si>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</si>
  <si>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</si>
  <si>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</si>
  <si>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</si>
  <si>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</si>
  <si>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</si>
  <si>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</si>
  <si>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</si>
  <si>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</si>
  <si>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</si>
  <si>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</si>
  <si>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113106144</t>
  </si>
  <si>
    <t>Rozebrání dlažeb ze zámkových dlaždic komunikací pro pěší strojně pl přes 50 m2</t>
  </si>
  <si>
    <t>m2</t>
  </si>
  <si>
    <t>771577516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</si>
  <si>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</si>
  <si>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https://podminky.urs.cz/item/CS_URS_2024_02/113106144</t>
  </si>
  <si>
    <t>VV</t>
  </si>
  <si>
    <t>"vybourání bet. dlažby, suť 0,260 t/m2" 215</t>
  </si>
  <si>
    <t>113107185</t>
  </si>
  <si>
    <t>Odstranění podkladu živičného tl přes 200 do 250 mm strojně pl přes 50 do 200 m2</t>
  </si>
  <si>
    <t>710946546</t>
  </si>
  <si>
    <t>Odstranění podkladů nebo krytů strojně plochy jednotlivě přes 50 m2 do 200 m2 s přemístěním hmot na skládku na vzdálenost do 20 m nebo s naložením na dopravní prostředek živičných, o tl. vrstvy přes 200 do 250 mm</t>
  </si>
  <si>
    <t>https://podminky.urs.cz/item/CS_URS_2024_02/113107185</t>
  </si>
  <si>
    <t>"odstranění asf. recyklátu tl. 25cm, suť 0,582 t/m2" 110</t>
  </si>
  <si>
    <t>113107222</t>
  </si>
  <si>
    <t>Odstranění podkladu z kameniva drceného tl přes 100 do 200 mm strojně pl přes 200 m2</t>
  </si>
  <si>
    <t>1325280255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</si>
  <si>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</si>
  <si>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https://podminky.urs.cz/item/CS_URS_2024_02/113107222</t>
  </si>
  <si>
    <t>"odstranění štěrk.vrstev tl. 20cm,suť 0,290 t/m2" (215+225+400)</t>
  </si>
  <si>
    <t>113107230</t>
  </si>
  <si>
    <t>Odstranění podkladu z betonu prostého tl do 100 mm strojně pl přes 200 m2</t>
  </si>
  <si>
    <t>-1726355406</t>
  </si>
  <si>
    <t>Odstranění podkladů nebo krytů strojně plochy jednotlivě přes 200 m2 s přemístěním hmot na skládku na vzdálenost do 20 m nebo s naložením na dopravní prostředek z betonu prostého, o tl. vrstvy do 100 mm</t>
  </si>
  <si>
    <t>https://podminky.urs.cz/item/CS_URS_2024_02/113107230</t>
  </si>
  <si>
    <t>"vybourání bet. přídlažby tl. 10cm,suť 0,240 t/m2" 8,4</t>
  </si>
  <si>
    <t>113107231</t>
  </si>
  <si>
    <t>Odstranění podkladu z betonu prostého tl přes 100 do 150 mm strojně pl přes 200 m2</t>
  </si>
  <si>
    <t>-1781484813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</si>
  <si>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</si>
  <si>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https://podminky.urs.cz/item/CS_URS_2024_02/113107231</t>
  </si>
  <si>
    <t>"vybourání stmel. vrstev tl. 12cm, suť 0,260 t/m2" 400</t>
  </si>
  <si>
    <t>113107241</t>
  </si>
  <si>
    <t>Odstranění podkladu živičného tl 50 mm strojně pl přes 200 m2</t>
  </si>
  <si>
    <t>1042155364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</si>
  <si>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</si>
  <si>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https://podminky.urs.cz/item/CS_URS_2024_02/113107241</t>
  </si>
  <si>
    <t>"odstranění LA tl. 5cm, suť 0,098 t/m2" 225</t>
  </si>
  <si>
    <t>113154522</t>
  </si>
  <si>
    <t>Frézování živičného krytu tl 40 mm pruh š přes 0,5 m pl do 500 m2</t>
  </si>
  <si>
    <t>512057774</t>
  </si>
  <si>
    <t>Frézování živičného podkladu nebo krytu s naložením hmot na dopravní prostředek plochy do 500 m2 pruhu šířky přes 0,5 m, tloušťky vrstvy 40 mm</t>
  </si>
  <si>
    <t>https://podminky.urs.cz/item/CS_URS_2024_02/113154522</t>
  </si>
  <si>
    <t>"frézování tl. 4cm, suť 0,092 t/m2" 400</t>
  </si>
  <si>
    <t>113154526</t>
  </si>
  <si>
    <t>Frézování živičného krytu tl 80 mm pruh š přes 0,5 m pl do 500 m2</t>
  </si>
  <si>
    <t>116611125</t>
  </si>
  <si>
    <t>Frézování živičného podkladu nebo krytu s naložením hmot na dopravní prostředek plochy do 500 m2 pruhu šířky přes 0,5 m, tloušťky vrstvy 80 mm</t>
  </si>
  <si>
    <t>https://podminky.urs.cz/item/CS_URS_2024_02/113154526</t>
  </si>
  <si>
    <t>"frézování tl. 8cm, suť 0,184 t/m2" 400</t>
  </si>
  <si>
    <t>113202111</t>
  </si>
  <si>
    <t>Vytrhání obrub krajníků obrubníků stojatých</t>
  </si>
  <si>
    <t>m</t>
  </si>
  <si>
    <t>-2106750519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</si>
  <si>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</si>
  <si>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</si>
  <si>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"vybourání bet. obrub, suť 0,205 t/m" (45+55+165)</t>
  </si>
  <si>
    <t>113203111</t>
  </si>
  <si>
    <t>Vytrhání obrub z dlažebních kostek</t>
  </si>
  <si>
    <t>-192304575</t>
  </si>
  <si>
    <t>Vytrhání obrub s vybouráním lože, s přemístěním hmot na skládku na vzdálenost do 3 m nebo s naložením na dopravní prostředek z dlažebních kostek</t>
  </si>
  <si>
    <t>https://podminky.urs.cz/item/CS_URS_2024_02/113203111</t>
  </si>
  <si>
    <t>"vytrhání dvouřádku z žul. kostek, hmotnost 0,115 t/m" 2*(25+17)</t>
  </si>
  <si>
    <t>"vytrhání řádku z žul. kostek, hmotnost 0,115 t/m" 84</t>
  </si>
  <si>
    <t>Součet</t>
  </si>
  <si>
    <t>121151123</t>
  </si>
  <si>
    <t>Sejmutí ornice plochy přes 500 m2 tl vrstvy do 200 mm strojně</t>
  </si>
  <si>
    <t>-1213418148</t>
  </si>
  <si>
    <t>Sejmutí ornice strojně při souvislé ploše přes 500 m2, tl. vrstvy do 200 mm</t>
  </si>
  <si>
    <t>https://podminky.urs.cz/item/CS_URS_2024_02/121151123</t>
  </si>
  <si>
    <t>"sejmutí humózní části zeleně tl. 10cm s naložením na dopravní prostředek" 1240</t>
  </si>
  <si>
    <t>122251104</t>
  </si>
  <si>
    <t>Odkopávky a prokopávky nezapažené v hornině třídy těžitelnosti I skupiny 3 objem do 500 m3 strojně</t>
  </si>
  <si>
    <t>m3</t>
  </si>
  <si>
    <t>654932525</t>
  </si>
  <si>
    <t>Odkopávky a prokopávky nezapažené strojně v hornině třídy těžitelnosti I skupiny 3 přes 100 do 500 m3</t>
  </si>
  <si>
    <t>https://podminky.urs.cz/item/CS_URS_2024_02/122251104</t>
  </si>
  <si>
    <t>"odkopávky pro konstrukční vrstvy" 201</t>
  </si>
  <si>
    <t>122251105</t>
  </si>
  <si>
    <t>Odkopávky a prokopávky nezapažené v hornině třídy těžitelnosti I skupiny 3 objem do 1000 m3 strojně</t>
  </si>
  <si>
    <t>-16895264</t>
  </si>
  <si>
    <t>Odkopávky a prokopávky nezapažené strojně v hornině třídy těžitelnosti I skupiny 3 přes 500 do 1 000 m3</t>
  </si>
  <si>
    <t>https://podminky.urs.cz/item/CS_URS_2024_02/122251105</t>
  </si>
  <si>
    <t>"POLOŽK ČERPATELNÁ POUZE SE SOUHLASEM INVESTORA"</t>
  </si>
  <si>
    <t>"SANACE PODLOŽÍ" 633</t>
  </si>
  <si>
    <t>14</t>
  </si>
  <si>
    <t>131251202</t>
  </si>
  <si>
    <t>Hloubení jam zapažených v hornině třídy těžitelnosti I skupiny 3 objem do 50 m3 strojně</t>
  </si>
  <si>
    <t>1874422980</t>
  </si>
  <si>
    <t>Hloubení zapažených jam a zářezů strojně s urovnáním dna do předepsaného profilu a spádu v hornině třídy těžitelnosti I skupiny 3 přes 20 do 50 m3</t>
  </si>
  <si>
    <t>https://podminky.urs.cz/item/CS_URS_2024_02/131251202</t>
  </si>
  <si>
    <t>"hloubení jam pro UV" 2*4,5</t>
  </si>
  <si>
    <t>"hloubení jam pro TŠ" 4*4,5</t>
  </si>
  <si>
    <t>"hloubneí jam pro vybourání UV" 2*4,5</t>
  </si>
  <si>
    <t>15</t>
  </si>
  <si>
    <t>132251102</t>
  </si>
  <si>
    <t>Hloubení rýh nezapažených š do 800 mm v hornině třídy těžitelnosti I skupiny 3 objem do 50 m3 strojně</t>
  </si>
  <si>
    <t>1180662989</t>
  </si>
  <si>
    <t>Hloubení nezapažených rýh šířky do 800 mm strojně s urovnáním dna do předepsaného profilu a spádu v hornině třídy těžitelnosti I skupiny 3 přes 20 do 50 m3</t>
  </si>
  <si>
    <t>https://podminky.urs.cz/item/CS_URS_2024_02/132251102</t>
  </si>
  <si>
    <t>"hloubení rýh pro trativody" 29</t>
  </si>
  <si>
    <t>16</t>
  </si>
  <si>
    <t>132254203</t>
  </si>
  <si>
    <t>Hloubení zapažených rýh š do 2000 mm v hornině třídy těžitelnosti I skupiny 3 objem do 100 m3</t>
  </si>
  <si>
    <t>-1697768483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</si>
  <si>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</si>
  <si>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https://podminky.urs.cz/item/CS_URS_2024_02/132254203</t>
  </si>
  <si>
    <t>"hloubení rýh pro přípojky UV" 1*2*35</t>
  </si>
  <si>
    <t>"hloubení rýh pro odstranění stáv. přípojek" 1*2*24</t>
  </si>
  <si>
    <t>17</t>
  </si>
  <si>
    <t>151101101</t>
  </si>
  <si>
    <t>Zřízení příložného pažení a rozepření stěn rýh hl do 2 m</t>
  </si>
  <si>
    <t>163586054</t>
  </si>
  <si>
    <t>Zřízení pažení a rozepření stěn rýh pro podzemní vedení příložné pro jakoukoliv mezerovitost, hloubky do 2 m</t>
  </si>
  <si>
    <t>https://podminky.urs.cz/item/CS_URS_2024_02/151101101</t>
  </si>
  <si>
    <t>"pažení jam" 72</t>
  </si>
  <si>
    <t>"pažení rýh" 70</t>
  </si>
  <si>
    <t>18</t>
  </si>
  <si>
    <t>151101111</t>
  </si>
  <si>
    <t>Odstranění příložného pažení a rozepření stěn rýh hl do 2 m</t>
  </si>
  <si>
    <t>21018671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</si>
  <si>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</si>
  <si>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</si>
  <si>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19</t>
  </si>
  <si>
    <t>162351103</t>
  </si>
  <si>
    <t>Vodorovné přemístění přes 50 do 500 m výkopku/sypaniny z horniny třídy těžitelnosti I skupiny 1 až 3</t>
  </si>
  <si>
    <t>-1140826206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</si>
  <si>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</si>
  <si>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</si>
  <si>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"přesun zeminy do násypu" 27</t>
  </si>
  <si>
    <t>20</t>
  </si>
  <si>
    <t>162651112</t>
  </si>
  <si>
    <t>Vodorovné přemístění přes 4 000 do 5000 m výkopku/sypaniny z horniny třídy těžitelnosti I skupiny 1 až 3</t>
  </si>
  <si>
    <t>-74872071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</si>
  <si>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</si>
  <si>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https://podminky.urs.cz/item/CS_URS_2024_02/162651112</t>
  </si>
  <si>
    <t>"odvoz přebytečné zeminy na skládku"</t>
  </si>
  <si>
    <t>"travní drn"1240*0,1</t>
  </si>
  <si>
    <t>"odkopávky pro sanaci podloží" 633</t>
  </si>
  <si>
    <t>"hloubení jam" 9+18+9</t>
  </si>
  <si>
    <t>"hloubení rýh" 70+48+29</t>
  </si>
  <si>
    <t>"odpočet násyp" -27</t>
  </si>
  <si>
    <t>171151103</t>
  </si>
  <si>
    <t>Uložení sypaniny z hornin soudržných do násypů zhutněných strojně</t>
  </si>
  <si>
    <t>-1326796055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</si>
  <si>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</si>
  <si>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</si>
  <si>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"násyp pod parkovištěm materiálem z výkopu" 27</t>
  </si>
  <si>
    <t>22</t>
  </si>
  <si>
    <t>171201231</t>
  </si>
  <si>
    <t>Poplatek za uložení zeminy a kamení na recyklační skládce (skládkovné) kód odpadu 17 05 04</t>
  </si>
  <si>
    <t>t</t>
  </si>
  <si>
    <t>1583737688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</si>
  <si>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</si>
  <si>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</si>
  <si>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1114*1,9 'Přepočtené koeficientem množství</t>
  </si>
  <si>
    <t>23</t>
  </si>
  <si>
    <t>171251201</t>
  </si>
  <si>
    <t>Uložení sypaniny na skládky nebo meziskládky</t>
  </si>
  <si>
    <t>1851131543</t>
  </si>
  <si>
    <t>Uložení sypaniny na skládky nebo meziskládky bez hutnění s upravením uložené sypaniny do předepsaného tvaru</t>
  </si>
  <si>
    <t>https://podminky.urs.cz/item/CS_URS_2024_02/171251201</t>
  </si>
  <si>
    <t>24</t>
  </si>
  <si>
    <t>174151101</t>
  </si>
  <si>
    <t>Zásyp jam, šachet rýh nebo kolem objektů sypaninou se zhutněním</t>
  </si>
  <si>
    <t>1313311032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</si>
  <si>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</si>
  <si>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</si>
  <si>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"zásypy a obsypy vhodným materiálem"</t>
  </si>
  <si>
    <t>"zásyp nových přípojek UV" 60</t>
  </si>
  <si>
    <t>"zásyp odstraněných přípojek" 48</t>
  </si>
  <si>
    <t>"obsyp nových UV" 6</t>
  </si>
  <si>
    <t>"zásyp vybouraných UV" 9</t>
  </si>
  <si>
    <t xml:space="preserve">"obsyp TŠ"  12</t>
  </si>
  <si>
    <t>25</t>
  </si>
  <si>
    <t>M</t>
  </si>
  <si>
    <t>58344197</t>
  </si>
  <si>
    <t>štěrkodrť nebo jiný vhodný zásypový materiál</t>
  </si>
  <si>
    <t>822755667</t>
  </si>
  <si>
    <t>štěrkodrť frakce 0/63</t>
  </si>
  <si>
    <t>135*2 'Přepočtené koeficientem množství</t>
  </si>
  <si>
    <t>26</t>
  </si>
  <si>
    <t>175151101</t>
  </si>
  <si>
    <t>Obsypání potrubí strojně sypaninou bez prohození, uloženou do 3 m</t>
  </si>
  <si>
    <t>-649198711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</si>
  <si>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</si>
  <si>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</si>
  <si>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"obsyp přípojek"0,5*0,8*35</t>
  </si>
  <si>
    <t>27</t>
  </si>
  <si>
    <t>58337310</t>
  </si>
  <si>
    <t>štěrkopísek frakce 0/4</t>
  </si>
  <si>
    <t>416608646</t>
  </si>
  <si>
    <t>14*2 'Přepočtené koeficientem množství</t>
  </si>
  <si>
    <t>120</t>
  </si>
  <si>
    <t>180405111</t>
  </si>
  <si>
    <t>Založení trávníku ve vegetačních prefabrikátech výsevem semene v rovině a ve svahu do 1:5</t>
  </si>
  <si>
    <t>-134361150</t>
  </si>
  <si>
    <t>Založení trávníků ve vegetačních dlaždicích nebo prefabrikátech výsevem semene v rovině nebo na svahu do 1:5</t>
  </si>
  <si>
    <t>https://podminky.urs.cz/item/CS_URS_2024_02/180405111</t>
  </si>
  <si>
    <t>"osetí vegetačních dlaždic" 1063</t>
  </si>
  <si>
    <t>121</t>
  </si>
  <si>
    <t>00572410</t>
  </si>
  <si>
    <t>osivo směs travní parková</t>
  </si>
  <si>
    <t>kg</t>
  </si>
  <si>
    <t>453547316</t>
  </si>
  <si>
    <t>1063*0,02 'Přepočtené koeficientem množství</t>
  </si>
  <si>
    <t>28</t>
  </si>
  <si>
    <t>181951112</t>
  </si>
  <si>
    <t>Úprava pláně v hornině třídy těžitelnosti I skupiny 1 až 3 se zhutněním strojně</t>
  </si>
  <si>
    <t>652480197</t>
  </si>
  <si>
    <t>Úprava pláně vyrovnáním výškových rozdílů strojně v hornině třídy těžitelnosti I, skupiny 1 až 3 se zhutněním</t>
  </si>
  <si>
    <t>https://podminky.urs.cz/item/CS_URS_2024_02/181951112</t>
  </si>
  <si>
    <t>"hutnění pláně na předepsanou únosnost" 446+470+665</t>
  </si>
  <si>
    <t>122</t>
  </si>
  <si>
    <t>185804312</t>
  </si>
  <si>
    <t>Zalití rostlin vodou plocha přes 20 m2</t>
  </si>
  <si>
    <t>1518753265</t>
  </si>
  <si>
    <t>Zalití rostlin vodou plochy záhonů jednotlivě přes 20 m2</t>
  </si>
  <si>
    <t>https://podminky.urs.cz/item/CS_URS_2024_02/185804312</t>
  </si>
  <si>
    <t>"zalití osetých ploch, spotřeba 20 l/m2, 5x v průběhu stavby" osetí*0,020*5</t>
  </si>
  <si>
    <t>123</t>
  </si>
  <si>
    <t>185851121</t>
  </si>
  <si>
    <t>Dovoz vody pro zálivku rostlin za vzdálenost do 1000 m</t>
  </si>
  <si>
    <t>461999520</t>
  </si>
  <si>
    <t>Dovoz vody pro zálivku rostlin na vzdálenost do 1000 m</t>
  </si>
  <si>
    <t>https://podminky.urs.cz/item/CS_URS_2024_02/185851121</t>
  </si>
  <si>
    <t>124</t>
  </si>
  <si>
    <t>185851129</t>
  </si>
  <si>
    <t>Příplatek k dovozu vody pro zálivku rostlin do 1000 m ZKD 1000 m</t>
  </si>
  <si>
    <t>86019800</t>
  </si>
  <si>
    <t>Dovoz vody pro zálivku rostlin Příplatek k ceně za každých dalších i započatých 1000 m</t>
  </si>
  <si>
    <t>https://podminky.urs.cz/item/CS_URS_2024_02/185851129</t>
  </si>
  <si>
    <t>106,3*4 'Přepočtené koeficientem množství</t>
  </si>
  <si>
    <t>Zakládání</t>
  </si>
  <si>
    <t>29</t>
  </si>
  <si>
    <t>211971121</t>
  </si>
  <si>
    <t>Zřízení opláštění žeber nebo trativodů geotextilií v rýze nebo zářezu sklonu přes 1:2 š do 2,5 m</t>
  </si>
  <si>
    <t>-1482435363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</si>
  <si>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</si>
  <si>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</si>
  <si>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"opláštění trativodu geotetilií 225 g/m2" 147*2</t>
  </si>
  <si>
    <t>30</t>
  </si>
  <si>
    <t>69311228</t>
  </si>
  <si>
    <t>geotextilie netkaná separační, ochranná, filtrační, drenážní PES 225g/m2</t>
  </si>
  <si>
    <t>-1567250082</t>
  </si>
  <si>
    <t>294*1,1845 'Přepočtené koeficientem množství</t>
  </si>
  <si>
    <t>31</t>
  </si>
  <si>
    <t>212752402</t>
  </si>
  <si>
    <t>Trativod z drenážních trubek korugovaných PE-HD SN 8 perforace 360° včetně lože otevřený výkop DN 125 pro liniové stavby</t>
  </si>
  <si>
    <t>-1284818267</t>
  </si>
  <si>
    <t>Trativody z drenážních trubek pro liniové stavby a komunikace se zřízením štěrkového lože pod trubky a s jejich obsypem v otevřeném výkopu trubka korugovaná sendvičová PE-HD SN 8 celoperforovaná 360° DN 125</t>
  </si>
  <si>
    <t>https://podminky.urs.cz/item/CS_URS_2024_02/212752402</t>
  </si>
  <si>
    <t>"trativod DN 125 vč. lože a obsypu kam. drtí" 147</t>
  </si>
  <si>
    <t>Svislé a kompletní konstrukce</t>
  </si>
  <si>
    <t>32</t>
  </si>
  <si>
    <t>358315114</t>
  </si>
  <si>
    <t>Bourání stoky kompletní nebo vybourání otvorů z prostého betonu plochy do 4 m2</t>
  </si>
  <si>
    <t>124839608</t>
  </si>
  <si>
    <t>Bourání stoky kompletní nebo vybourání otvorů průřezové plochy do 4 m2 ve stokách ze zdiva z prostého betonu</t>
  </si>
  <si>
    <t>https://podminky.urs.cz/item/CS_URS_2024_02/358315114</t>
  </si>
  <si>
    <t>"vybourání uličních vpustí, objem suti cca 0,4 m3/kus,hmotnost 2,2 t/m3" 2*0,4</t>
  </si>
  <si>
    <t>"vybourání stáv. přípojek vč. obetonování a podkl. kcí, suť 2,2 t/m3, vč. zaslepení stáv. přípojek 3x" 2</t>
  </si>
  <si>
    <t>Vodorovné konstrukce</t>
  </si>
  <si>
    <t>33</t>
  </si>
  <si>
    <t>451572111</t>
  </si>
  <si>
    <t>Lože pod potrubí otevřený výkop z kameniva drobného těženého</t>
  </si>
  <si>
    <t>-1690098612</t>
  </si>
  <si>
    <t>Lože pod potrubí, stoky a drobné objekty v otevřeném výkopu z kameniva drobného těženého 0 až 4 mm</t>
  </si>
  <si>
    <t>https://podminky.urs.cz/item/CS_URS_2024_02/451572111</t>
  </si>
  <si>
    <t>"pískové lože pod přípojky" 0,1*0,8*35</t>
  </si>
  <si>
    <t>Komunikace pozemní</t>
  </si>
  <si>
    <t>34</t>
  </si>
  <si>
    <t>564801110R</t>
  </si>
  <si>
    <t>Podklad ze štěrkodrtě ŠD a ornice plochy přes 100 m2 tl 40 mm</t>
  </si>
  <si>
    <t>1708745677</t>
  </si>
  <si>
    <t>Podklad ze štěrkodrti ŠD a ornice s rozprostřením a zhutněním plochy přes 100 m2, po zhutnění tl. 40 mm
složení:
40% štěrk fr. 2/5
20% lávový materil fr. 2/4 nebo alternativně obdobný mat.
30% prosetá ornice
10% vyzrálý kompost</t>
  </si>
  <si>
    <t>"plochy parkovacích stání" 618</t>
  </si>
  <si>
    <t>35</t>
  </si>
  <si>
    <t>564851011</t>
  </si>
  <si>
    <t>Podklad ze štěrkodrtě ŠD plochy do 100 m2 tl 150 mm</t>
  </si>
  <si>
    <t>1606912767</t>
  </si>
  <si>
    <t>Podklad ze štěrkodrti ŠD s rozprostřením a zhutněním plochy jednotlivě do 100 m2, po zhutnění tl. 150 mm</t>
  </si>
  <si>
    <t>https://podminky.urs.cz/item/CS_URS_2024_02/564851011</t>
  </si>
  <si>
    <t>"konstrukce - vozovka parkoviště a sjezd, 2x ŠD fr. 0/32" 445+470+665</t>
  </si>
  <si>
    <t>36</t>
  </si>
  <si>
    <t>564861110R</t>
  </si>
  <si>
    <t>Podklad ze štěrkodrtě ŠD a ornice plochy přes 100 m2 tl 200 mm</t>
  </si>
  <si>
    <t>-297871470</t>
  </si>
  <si>
    <t>Podklad ze štěrkodrti ŠD a ronice s rozprostřením a zhutněním plochy přes 100 m2, po zhutnění tl. 200 mm
složení" 
60% ŠD fr. 0/32
40% ornice</t>
  </si>
  <si>
    <t>"plochy parkovacích míst" 618</t>
  </si>
  <si>
    <t>37</t>
  </si>
  <si>
    <t>564861111</t>
  </si>
  <si>
    <t>Podklad ze štěrkodrtě ŠD plochy přes 100 m2 tl 200 mm</t>
  </si>
  <si>
    <t>616774689</t>
  </si>
  <si>
    <t>Podklad ze štěrkodrti ŠD s rozprostřením a zhutněním plochy přes 100 m2, po zhutnění tl. 200 mm</t>
  </si>
  <si>
    <t>https://podminky.urs.cz/item/CS_URS_2024_02/564861111</t>
  </si>
  <si>
    <t>"náhradní materiál za zeminu, 2x tl. 20cm" 1581*2</t>
  </si>
  <si>
    <t>"konstrukce asf. vozovky" 446</t>
  </si>
  <si>
    <t>38</t>
  </si>
  <si>
    <t>565155121</t>
  </si>
  <si>
    <t>Asfaltový beton vrstva podkladní ACP 16+ (obalované kamenivo OKS) tl 70 mm š přes 3 m</t>
  </si>
  <si>
    <t>-1305189819</t>
  </si>
  <si>
    <t>Asfaltový beton vrstva podkladní ACP 16+ (obalované kamenivo střednězrnné - OKS) s rozprostřením a zhutněním v pruhu šířky přes 3 m, po zhutnění tl. 70 mm</t>
  </si>
  <si>
    <t>https://podminky.urs.cz/item/CS_URS_2024_02/565155121</t>
  </si>
  <si>
    <t>39</t>
  </si>
  <si>
    <t>567122112</t>
  </si>
  <si>
    <t>Podklad ze směsi stmelené cementem SC C 8/10 (KSC I) tl 130 mm</t>
  </si>
  <si>
    <t>1493538439</t>
  </si>
  <si>
    <t>Podklad ze směsi stmelené cementem SC bez dilatačních spár, s rozprostřením a zhutněním SC C 8/10 (KSC I), po zhutnění tl. 130 mm</t>
  </si>
  <si>
    <t>https://podminky.urs.cz/item/CS_URS_2024_02/567122112</t>
  </si>
  <si>
    <t>40</t>
  </si>
  <si>
    <t>573111112</t>
  </si>
  <si>
    <t>Postřik živičný infiltrační s posypem z asfaltu množství 0,7 kg/m2</t>
  </si>
  <si>
    <t>1686902306</t>
  </si>
  <si>
    <t>Postřik infiltrační PI z asfaltu silničního s posypem kamenivem, v množství 0,7 kg/m2</t>
  </si>
  <si>
    <t>https://podminky.urs.cz/item/CS_URS_2024_02/573111112</t>
  </si>
  <si>
    <t>41</t>
  </si>
  <si>
    <t>573231106</t>
  </si>
  <si>
    <t>Postřik živičný spojovací ze silniční emulze v množství 0,30 kg/m2</t>
  </si>
  <si>
    <t>988849761</t>
  </si>
  <si>
    <t>Postřik spojovací PS bez posypu kamenivem ze silniční emulze, v množství 0,30 kg/m2</t>
  </si>
  <si>
    <t>https://podminky.urs.cz/item/CS_URS_2024_02/573231106</t>
  </si>
  <si>
    <t>42</t>
  </si>
  <si>
    <t>577134121</t>
  </si>
  <si>
    <t>Asfaltový beton vrstva obrusná ACO 11 (ABS) tř. I tl 40 mm š přes 3 m z nemodifikovaného asfaltu</t>
  </si>
  <si>
    <t>-1175771687</t>
  </si>
  <si>
    <t>Asfaltový beton vrstva obrusná ACO 11 (ABS) s rozprostřením a se zhutněním z nemodifikovaného asfaltu v pruhu šířky přes 3 m tř. I (ACO 11+), po zhutnění tl. 40 mm</t>
  </si>
  <si>
    <t>https://podminky.urs.cz/item/CS_URS_2024_02/577134121</t>
  </si>
  <si>
    <t>43</t>
  </si>
  <si>
    <t>593532114</t>
  </si>
  <si>
    <t>Kladení dlažby z plastových vegetačních dlaždic pozemních komunikací se zámkem tl 60 mm pl přes 300 m2</t>
  </si>
  <si>
    <t>-1463219079</t>
  </si>
  <si>
    <t>Kladení dlažby z plastových vegetačních tvárnic pozemních komunikací s vyrovnávací vrstvou z kameniva tl. do 20 mm a s vyplněním vegetačních otvorů se zámkem tl. přes 30 do 60 mm, pro plochy přes 300 m2</t>
  </si>
  <si>
    <t>https://podminky.urs.cz/item/CS_URS_2024_02/593532114</t>
  </si>
  <si>
    <t>"plastové rošty tl. 6cm do lože z DK fr. 4/8 tl. 4cm" 445+618</t>
  </si>
  <si>
    <t>44</t>
  </si>
  <si>
    <t>56245130R</t>
  </si>
  <si>
    <t>panel mřížkový vegetační ze směsových plastů 800x400x60mm</t>
  </si>
  <si>
    <t>1575159147</t>
  </si>
  <si>
    <t>45</t>
  </si>
  <si>
    <t>59245000R</t>
  </si>
  <si>
    <t>dlažba skladebná betonová 74x74mm tl 48mm přírodní</t>
  </si>
  <si>
    <t>-716957968</t>
  </si>
  <si>
    <t>"vozovka" 445</t>
  </si>
  <si>
    <t>"mezi stáními" 204</t>
  </si>
  <si>
    <t>46</t>
  </si>
  <si>
    <t>10364100R</t>
  </si>
  <si>
    <t>zemina pro zatravnění</t>
  </si>
  <si>
    <t>997405133</t>
  </si>
  <si>
    <t>směs pro výplň zatravňovacích roštů složený:
50% prosetá ornice
10% vyzrálý kompost
20% praný písek
20% lávový materiál (alternativně obdobný materiál) fr. 2/4</t>
  </si>
  <si>
    <t>387*0,06*1,9</t>
  </si>
  <si>
    <t>47</t>
  </si>
  <si>
    <t>59245200R</t>
  </si>
  <si>
    <t>dlažba skladebná betonová 74x74mm tl 48mm barevná</t>
  </si>
  <si>
    <t>41471621</t>
  </si>
  <si>
    <t>Trubní vedení</t>
  </si>
  <si>
    <t>48</t>
  </si>
  <si>
    <t>837274110R</t>
  </si>
  <si>
    <t>Výřez a napojení trativodů na přípojku UV nebo kanalizace</t>
  </si>
  <si>
    <t>kus</t>
  </si>
  <si>
    <t>359019609</t>
  </si>
  <si>
    <t>Výřez a napojení trativodů na přípojku UV nebo kanalizace, kompletní D+M vč. utěsnění</t>
  </si>
  <si>
    <t>"potrubí DN 125" 2</t>
  </si>
  <si>
    <t>"potrubí DN 200" 2</t>
  </si>
  <si>
    <t>49</t>
  </si>
  <si>
    <t>871313121</t>
  </si>
  <si>
    <t>Montáž kanalizačního potrubí hladkého plnostěnného SN 8 z PVC-U DN 160</t>
  </si>
  <si>
    <t>1268201277</t>
  </si>
  <si>
    <t>Montáž kanalizačního potrubí z tvrdého PVC-U hladkého plnostěnného tuhost SN 8 DN 160</t>
  </si>
  <si>
    <t>https://podminky.urs.cz/item/CS_URS_2024_02/871313121</t>
  </si>
  <si>
    <t>19+1</t>
  </si>
  <si>
    <t>50</t>
  </si>
  <si>
    <t>28611164</t>
  </si>
  <si>
    <t>trubka kanalizační PVC-U plnostěnná jednovrstvá DN 160x1000mm SN8</t>
  </si>
  <si>
    <t>441039410</t>
  </si>
  <si>
    <t>20*1,03 'Přepočtené koeficientem množství</t>
  </si>
  <si>
    <t>51</t>
  </si>
  <si>
    <t>871353121</t>
  </si>
  <si>
    <t>Montáž kanalizačního potrubí hladkého plnostěnného SN 8 z PVC-U DN 200</t>
  </si>
  <si>
    <t>-879078404</t>
  </si>
  <si>
    <t>Montáž kanalizačního potrubí z tvrdého PVC-U hladkého plnostěnného tuhost SN 8 DN 200</t>
  </si>
  <si>
    <t>https://podminky.urs.cz/item/CS_URS_2024_02/871353121</t>
  </si>
  <si>
    <t>52</t>
  </si>
  <si>
    <t>28611167</t>
  </si>
  <si>
    <t>trubka kanalizační PVC-U plnostěnná jednovrstvá DN 200x1000mm SN8</t>
  </si>
  <si>
    <t>-2110318252</t>
  </si>
  <si>
    <t>15*1,03 'Přepočtené koeficientem množství</t>
  </si>
  <si>
    <t>53</t>
  </si>
  <si>
    <t>877310310</t>
  </si>
  <si>
    <t>Montáž kolen na kanalizačním potrubí z PP nebo tvrdého PVC-U trub hladkých plnostěnných DN 150</t>
  </si>
  <si>
    <t>-1676799517</t>
  </si>
  <si>
    <t>Montáž tvarovek na kanalizačním plastovém potrubí z PP nebo PVC-U hladkého plnostěnného kolen, víček nebo hrdlových uzávěrů DN 150</t>
  </si>
  <si>
    <t>https://podminky.urs.cz/item/CS_URS_2024_02/877310310</t>
  </si>
  <si>
    <t>"kolena pro směrové a výškové napojení přípojek, odhad, počet a úhel dle místních poměrů" 4</t>
  </si>
  <si>
    <t>54</t>
  </si>
  <si>
    <t>28651201</t>
  </si>
  <si>
    <t>koleno kanalizační PVC-U plnostěnné 160x30°</t>
  </si>
  <si>
    <t>-545851780</t>
  </si>
  <si>
    <t>55</t>
  </si>
  <si>
    <t>877350310</t>
  </si>
  <si>
    <t>Montáž kolen na kanalizačním potrubí z PP nebo tvrdého PVC-U trub hladkých plnostěnných DN 200</t>
  </si>
  <si>
    <t>-1037860078</t>
  </si>
  <si>
    <t>Montáž tvarovek na kanalizačním plastovém potrubí z PP nebo PVC-U hladkého plnostěnného kolen, víček nebo hrdlových uzávěrů DN 200</t>
  </si>
  <si>
    <t>https://podminky.urs.cz/item/CS_URS_2024_02/877350310</t>
  </si>
  <si>
    <t>56</t>
  </si>
  <si>
    <t>28651205</t>
  </si>
  <si>
    <t>koleno kanalizační PVC-U plnostěnné 200x45°</t>
  </si>
  <si>
    <t>-2099464787</t>
  </si>
  <si>
    <t>57</t>
  </si>
  <si>
    <t>895111130R</t>
  </si>
  <si>
    <t>Drenážní šachtice pochozí</t>
  </si>
  <si>
    <t>1920839322</t>
  </si>
  <si>
    <t>58</t>
  </si>
  <si>
    <t>895111140</t>
  </si>
  <si>
    <t>Drenážní šachtice pojížděná</t>
  </si>
  <si>
    <t>1010499679</t>
  </si>
  <si>
    <t>59</t>
  </si>
  <si>
    <t>895941340R</t>
  </si>
  <si>
    <t>Uliční vpust prefabrikovaná DN 500, kaliště vysoké, mříž zat. D400, kompletní D+M vč. podsypu</t>
  </si>
  <si>
    <t>440690999</t>
  </si>
  <si>
    <t>60</t>
  </si>
  <si>
    <t>899132111</t>
  </si>
  <si>
    <t>Výměna (výšková úprava) poklopu teplovodního (pochozí)</t>
  </si>
  <si>
    <t>154182674</t>
  </si>
  <si>
    <t>Výměna (výšková úprava) poklopu kanalizačního s rámem samonivelačním s ošetřením podkladních vrstev hloubky do 25 cm</t>
  </si>
  <si>
    <t>https://podminky.urs.cz/item/CS_URS_2024_02/899132111</t>
  </si>
  <si>
    <t>"zahrnuje demonžáž, odvoz a likvidaci starého poklopu, úpravu zhlaví šachty a osazení nového poklopu" 2</t>
  </si>
  <si>
    <t>61</t>
  </si>
  <si>
    <t>55241000R</t>
  </si>
  <si>
    <t>poklop šachtový zat. B125</t>
  </si>
  <si>
    <t>-426110992</t>
  </si>
  <si>
    <t>62</t>
  </si>
  <si>
    <t>899132112</t>
  </si>
  <si>
    <t>Výměna (výšková úprava) poklopu kanalizačního pojížděného</t>
  </si>
  <si>
    <t>839642775</t>
  </si>
  <si>
    <t>Výměna (výšková úprava) poklopu kanalizačního s rámem samonivelačním s ošetřením podkladních vrstev hloubky přes 25 cm</t>
  </si>
  <si>
    <t>https://podminky.urs.cz/item/CS_URS_2024_02/899132112</t>
  </si>
  <si>
    <t>"zahrnuje demonžáž, odvoz a likvidaci starého poklopu, úpravu zhlaví šachty a osazení nového poklopu" 3</t>
  </si>
  <si>
    <t>63</t>
  </si>
  <si>
    <t>55241033</t>
  </si>
  <si>
    <t>poklop šachtový litinový kruhový DN 600 bez ventilace tř D400 v samonivelačním rámu pro intenzivní provoz</t>
  </si>
  <si>
    <t>1001085527</t>
  </si>
  <si>
    <t>64</t>
  </si>
  <si>
    <t>899132212</t>
  </si>
  <si>
    <t>Výměna (výšková úprava) poklopu vodovodního samonivelačního nebo pevného šoupátkového</t>
  </si>
  <si>
    <t>-1253023819</t>
  </si>
  <si>
    <t>https://podminky.urs.cz/item/CS_URS_2024_02/899132212</t>
  </si>
  <si>
    <t>65</t>
  </si>
  <si>
    <t>899722113</t>
  </si>
  <si>
    <t>Krytí potrubí z plastů výstražnou fólií z PVC přes 25 do 34cm</t>
  </si>
  <si>
    <t>997984978</t>
  </si>
  <si>
    <t>Krytí potrubí z plastů výstražnou fólií z PVC šířky přes 25 do 34 cm</t>
  </si>
  <si>
    <t>https://podminky.urs.cz/item/CS_URS_2024_02/899722113</t>
  </si>
  <si>
    <t>"výstražná folie nad přpojky" 35</t>
  </si>
  <si>
    <t>Ostatní konstrukce a práce, bourání</t>
  </si>
  <si>
    <t>66</t>
  </si>
  <si>
    <t>911381823</t>
  </si>
  <si>
    <t>Odstranění silničního betonového svodidla délky 4 m výšky 1,0 m</t>
  </si>
  <si>
    <t>-135400431</t>
  </si>
  <si>
    <t>Odstranění silničního betonového svodidla s naložením na dopravní prostředek délky 4 m, výšky 1,0 m</t>
  </si>
  <si>
    <t>https://podminky.urs.cz/item/CS_URS_2024_02/911381823</t>
  </si>
  <si>
    <t>"demontáž bet. svodidla, hmotnost 0,683 t/m, odvoz do skladu investora" 2*4,0</t>
  </si>
  <si>
    <t>67</t>
  </si>
  <si>
    <t>914111111</t>
  </si>
  <si>
    <t>Montáž svislé dopravní značky do velikosti 1 m2 objímkami na sloupek nebo konzolu</t>
  </si>
  <si>
    <t>738249669</t>
  </si>
  <si>
    <t>Montáž svislé dopravní značky základní velikosti do 1 m2 objímkami na sloupky nebo konzoly</t>
  </si>
  <si>
    <t>https://podminky.urs.cz/item/CS_URS_2024_02/914111111</t>
  </si>
  <si>
    <t>"IP12" 1</t>
  </si>
  <si>
    <t>68</t>
  </si>
  <si>
    <t>40445625</t>
  </si>
  <si>
    <t>informativní značky provozní IP8, IP9, IP11-IP13 500x700mm</t>
  </si>
  <si>
    <t>447841325</t>
  </si>
  <si>
    <t>69</t>
  </si>
  <si>
    <t>914111121</t>
  </si>
  <si>
    <t>Montáž svislé dopravní značky do velikosti 2 m2 objímkami na sloupek nebo konzolu</t>
  </si>
  <si>
    <t>1014636676</t>
  </si>
  <si>
    <t>Montáž svislé dopravní značky základní velikosti do 2 m2 objímkami na sloupky nebo konzoly</t>
  </si>
  <si>
    <t>https://podminky.urs.cz/item/CS_URS_2024_02/914111121</t>
  </si>
  <si>
    <t>"IZ8a + IZ8b" 1+1</t>
  </si>
  <si>
    <t>70</t>
  </si>
  <si>
    <t>40445655</t>
  </si>
  <si>
    <t>informativní značky zónové IZ6, IZ7, IZ10 1000x1500mm</t>
  </si>
  <si>
    <t>2092968803</t>
  </si>
  <si>
    <t>71</t>
  </si>
  <si>
    <t>914511112</t>
  </si>
  <si>
    <t>Montáž sloupku dopravních značek délky do 3,5 m s betonovým základem a patkou D 60 mm</t>
  </si>
  <si>
    <t>2039429621</t>
  </si>
  <si>
    <t>Montáž sloupku dopravních značek délky do 3,5 m do hliníkové patky pro sloupek D 60 mm</t>
  </si>
  <si>
    <t>https://podminky.urs.cz/item/CS_URS_2024_02/914511112</t>
  </si>
  <si>
    <t>72</t>
  </si>
  <si>
    <t>40445235</t>
  </si>
  <si>
    <t>sloupek pro dopravní značku Al D 60mm v 3,5m</t>
  </si>
  <si>
    <t>-1820785299</t>
  </si>
  <si>
    <t>73</t>
  </si>
  <si>
    <t>40445240</t>
  </si>
  <si>
    <t>patka pro sloupek Al D 60mm</t>
  </si>
  <si>
    <t>436946442</t>
  </si>
  <si>
    <t>74</t>
  </si>
  <si>
    <t>40445256</t>
  </si>
  <si>
    <t>svorka upínací na sloupek dopravní značky D 60mm</t>
  </si>
  <si>
    <t>1893068668</t>
  </si>
  <si>
    <t>75</t>
  </si>
  <si>
    <t>40445253</t>
  </si>
  <si>
    <t>víčko plastové na sloupek D 60mm</t>
  </si>
  <si>
    <t>26920310</t>
  </si>
  <si>
    <t>76</t>
  </si>
  <si>
    <t>915111116</t>
  </si>
  <si>
    <t>Vodorovné dopravní značení dělící čáry souvislé š 125 mm retroreflexní žlutá barva</t>
  </si>
  <si>
    <t>-1749493720</t>
  </si>
  <si>
    <t>Vodorovné dopravní značení stříkané barvou dělící čára šířky 125 mm souvislá žlutá retroreflexní</t>
  </si>
  <si>
    <t>https://podminky.urs.cz/item/CS_URS_2024_02/915111116</t>
  </si>
  <si>
    <t>"V12a" 29</t>
  </si>
  <si>
    <t>77</t>
  </si>
  <si>
    <t>915131112</t>
  </si>
  <si>
    <t>Vodorovné dopravní značení přechody pro chodce, šipky, symboly retroreflexní bílá barva</t>
  </si>
  <si>
    <t>-736284326</t>
  </si>
  <si>
    <t>Vodorovné dopravní značení stříkané barvou přechody pro chodce, šipky, symboly bílé retroreflexní</t>
  </si>
  <si>
    <t>https://podminky.urs.cz/item/CS_URS_2024_02/915131112</t>
  </si>
  <si>
    <t>"symbol imobilního stání" 1</t>
  </si>
  <si>
    <t>78</t>
  </si>
  <si>
    <t>915211116</t>
  </si>
  <si>
    <t>Vodorovné dopravní značení dělící čáry souvislé š 125 mm retroreflexní žlutý plast</t>
  </si>
  <si>
    <t>1118608753</t>
  </si>
  <si>
    <t>Vodorovné dopravní značení stříkaným plastem dělící čára šířky 125 mm souvislá žlutá retroreflexní</t>
  </si>
  <si>
    <t>https://podminky.urs.cz/item/CS_URS_2024_02/915211116</t>
  </si>
  <si>
    <t>79</t>
  </si>
  <si>
    <t>915231112</t>
  </si>
  <si>
    <t>Vodorovné dopravní značení přechody pro chodce, šipky, symboly retroreflexní bílý plast</t>
  </si>
  <si>
    <t>1339865882</t>
  </si>
  <si>
    <t>Vodorovné dopravní značení stříkaným plastem přechody pro chodce, šipky, symboly nápisy bílé retroreflexní</t>
  </si>
  <si>
    <t>https://podminky.urs.cz/item/CS_URS_2024_02/915231112</t>
  </si>
  <si>
    <t>80</t>
  </si>
  <si>
    <t>915611111</t>
  </si>
  <si>
    <t>Předznačení vodorovného liniového značení</t>
  </si>
  <si>
    <t>1292551944</t>
  </si>
  <si>
    <t>Předznačení pro vodorovné značení stříkané barvou nebo prováděné z nátěrových hmot liniové dělicí čáry, vodicí proužky</t>
  </si>
  <si>
    <t>https://podminky.urs.cz/item/CS_URS_2024_02/915611111</t>
  </si>
  <si>
    <t>81</t>
  </si>
  <si>
    <t>915621111</t>
  </si>
  <si>
    <t>Předznačení vodorovného plošného značení</t>
  </si>
  <si>
    <t>727673788</t>
  </si>
  <si>
    <t>Předznačení pro vodorovné značení stříkané barvou nebo prováděné z nátěrových hmot plošné šipky, symboly, nápisy</t>
  </si>
  <si>
    <t>https://podminky.urs.cz/item/CS_URS_2024_02/915621111</t>
  </si>
  <si>
    <t>82</t>
  </si>
  <si>
    <t>916131213</t>
  </si>
  <si>
    <t>Osazení silničního obrubníku betonového stojatého s boční opěrou do lože z betonu prostého</t>
  </si>
  <si>
    <t>750166481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</si>
  <si>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</si>
  <si>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</si>
  <si>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"obruba silniční 15/25" 192</t>
  </si>
  <si>
    <t>"obruba nájezdová 15/15N" 33</t>
  </si>
  <si>
    <t xml:space="preserve">"obruba přechodová 15/15-25LP"  8</t>
  </si>
  <si>
    <t>"obruba oblouková R0,5" 6*0,78</t>
  </si>
  <si>
    <t>"obruba oblouková R2,0" 16*0,78</t>
  </si>
  <si>
    <t>83</t>
  </si>
  <si>
    <t>59217031</t>
  </si>
  <si>
    <t>obrubník silniční betonový 1000x150x250mm</t>
  </si>
  <si>
    <t>155485562</t>
  </si>
  <si>
    <t>192*1,02 'Přepočtené koeficientem množství</t>
  </si>
  <si>
    <t>84</t>
  </si>
  <si>
    <t>59217029</t>
  </si>
  <si>
    <t>obrubník silniční betonový nájezdový 1000x150x150mm</t>
  </si>
  <si>
    <t>-2120661530</t>
  </si>
  <si>
    <t>33*1,02 'Přepočtené koeficientem množství</t>
  </si>
  <si>
    <t>85</t>
  </si>
  <si>
    <t>59217030</t>
  </si>
  <si>
    <t>obrubník silniční betonový přechodový 1000x150x150-250mm</t>
  </si>
  <si>
    <t>-222571912</t>
  </si>
  <si>
    <t>8*1,02 'Přepočtené koeficientem množství</t>
  </si>
  <si>
    <t>86</t>
  </si>
  <si>
    <t>59217078</t>
  </si>
  <si>
    <t>obrubník silniční obloukový betonový R 0,5-2m 150x250mm</t>
  </si>
  <si>
    <t>1033607689</t>
  </si>
  <si>
    <t>17,16*1,02 'Přepočtené koeficientem množství</t>
  </si>
  <si>
    <t>87</t>
  </si>
  <si>
    <t>916132112</t>
  </si>
  <si>
    <t>Osazení obruby z betonové přídlažby bez boční opěry do lože z betonu prostého</t>
  </si>
  <si>
    <t>-471442583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</si>
  <si>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</si>
  <si>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https://podminky.urs.cz/item/CS_URS_2024_02/916132112</t>
  </si>
  <si>
    <t>"dvouřádek z dlažby 20/10 do bet. lože - vnitřní řada" 149</t>
  </si>
  <si>
    <t>88</t>
  </si>
  <si>
    <t>59245020</t>
  </si>
  <si>
    <t>dlažba skladebná betonová 200x100mm tl 80mm přírodní</t>
  </si>
  <si>
    <t>45619180</t>
  </si>
  <si>
    <t>149*0,1</t>
  </si>
  <si>
    <t>89</t>
  </si>
  <si>
    <t>916132113</t>
  </si>
  <si>
    <t>Osazení obruby z betonové přídlažby s boční opěrou do lože z betonu prostého</t>
  </si>
  <si>
    <t>-1526383864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</si>
  <si>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</si>
  <si>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https://podminky.urs.cz/item/CS_URS_2024_02/916132113</t>
  </si>
  <si>
    <t>"dvouřádek z dlažby 20/10 do bet. lože - vnější řada" 149</t>
  </si>
  <si>
    <t>90</t>
  </si>
  <si>
    <t>-1256207949</t>
  </si>
  <si>
    <t>91</t>
  </si>
  <si>
    <t>916231293</t>
  </si>
  <si>
    <t>Příplatek za osazení obloukového obrubníku</t>
  </si>
  <si>
    <t>-1994914688</t>
  </si>
  <si>
    <t>Osazení chodníkového obrubníku betonového se zřízením lože, s vyplněním a zatřením spár cementovou maltou Příplatek k cenám za osazení obloukového obrubníku</t>
  </si>
  <si>
    <t>https://podminky.urs.cz/item/CS_URS_2024_02/916231293</t>
  </si>
  <si>
    <t>92</t>
  </si>
  <si>
    <t>919726121</t>
  </si>
  <si>
    <t>Geosíťovina pro ochranu, separaci a filtraci netkaná měrná hm 24 g/m2</t>
  </si>
  <si>
    <t>1646812744</t>
  </si>
  <si>
    <t>https://podminky.urs.cz/item/CS_URS_2024_02/919726121</t>
  </si>
  <si>
    <t>"geosíťovina pod vegetační dlažbu" 445+618</t>
  </si>
  <si>
    <t>93</t>
  </si>
  <si>
    <t>919732211</t>
  </si>
  <si>
    <t>Styčná spára napojení nového živičného povrchu na stávající za tepla š 15 mm hl 25 mm s prořezáním</t>
  </si>
  <si>
    <t>-41911535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</si>
  <si>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</si>
  <si>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https://podminky.urs.cz/item/CS_URS_2024_02/919732211</t>
  </si>
  <si>
    <t>94</t>
  </si>
  <si>
    <t>919735111</t>
  </si>
  <si>
    <t>Řezání stávajícího živičného krytu hl do 50 mm</t>
  </si>
  <si>
    <t>439208660</t>
  </si>
  <si>
    <t>Řezání stávajícího živičného krytu nebo podkladu hloubky do 50 mm</t>
  </si>
  <si>
    <t>https://podminky.urs.cz/item/CS_URS_2024_02/919735111</t>
  </si>
  <si>
    <t>95</t>
  </si>
  <si>
    <t>966001300R</t>
  </si>
  <si>
    <t>Odstranění kontejneru na odpad vč. odvozu do skladu investora (5km)</t>
  </si>
  <si>
    <t>1470955089</t>
  </si>
  <si>
    <t>Odstranění odpadkového koše s betonovou patkou</t>
  </si>
  <si>
    <t>96</t>
  </si>
  <si>
    <t>966006132</t>
  </si>
  <si>
    <t>Odstranění značek dopravních nebo orientačních se sloupky s betonovými patkami</t>
  </si>
  <si>
    <t>-227336235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</si>
  <si>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</si>
  <si>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</si>
  <si>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"demontáž značky B1+E13 vč. sloupku, odvoz a likvidace v režii zhotovitele" 1</t>
  </si>
  <si>
    <t>97</t>
  </si>
  <si>
    <t>979071022</t>
  </si>
  <si>
    <t>Očištění dlažebních kostek drobných se spárováním živičnou směsí nebo MC při překopech inženýrských sítí</t>
  </si>
  <si>
    <t>1756907657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</si>
  <si>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</si>
  <si>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https://podminky.urs.cz/item/CS_URS_2024_02/979071022</t>
  </si>
  <si>
    <t>"očištění vybourané žul. kostky" (25+17)*0,2+84*0,1</t>
  </si>
  <si>
    <t>997</t>
  </si>
  <si>
    <t>Přesun sutě</t>
  </si>
  <si>
    <t>98</t>
  </si>
  <si>
    <t>997221551</t>
  </si>
  <si>
    <t>Vodorovná doprava suti ze sypkých materiálů do 1 km</t>
  </si>
  <si>
    <t>77064727</t>
  </si>
  <si>
    <t>Vodorovná doprava suti bez naložení, ale se složením a s hrubým urovnáním ze sypkých materiálů, na vzdálenost do 1 km</t>
  </si>
  <si>
    <t>https://podminky.urs.cz/item/CS_URS_2024_02/997221551</t>
  </si>
  <si>
    <t>"odvoz suti na skládku nebo do skladu investora VZD do 5km"</t>
  </si>
  <si>
    <t>"vybourání bet. dlažby, suť 0,260 t/m2" 215*0,260</t>
  </si>
  <si>
    <t>"odstranění asf. recyklátu tl. 25cm, suť 0,582 t/m2" 110*0,582</t>
  </si>
  <si>
    <t>"odstranění štěrk.vrstev tl. 20cm,suť 0,290 t/m2" (215+225+400)*0,290</t>
  </si>
  <si>
    <t>"vybourání bet. přídlažby tl. 10cm,suť 0,240 t/m2" 8,4*0,240</t>
  </si>
  <si>
    <t>"vybourání stmel. vrstev tl. 12cm, suť 0,260 t/m2" 400*0,260</t>
  </si>
  <si>
    <t>"odstranění LA tl. 5cm, suť 0,098 t/m2" 225*0,098</t>
  </si>
  <si>
    <t>"frézování tl. 4cm, suť 0,092 t/m2" 400*0,092</t>
  </si>
  <si>
    <t>"frézování tl. 8cm, suť 0,184 t/m2" 400*0,184</t>
  </si>
  <si>
    <t>"vybourání bet. obrub, suť 0,205 t/m" (45+55+165)*0,205</t>
  </si>
  <si>
    <t>"vytrhání dvouřádku z žul. kostek, hmotnost 0,115 t/m" 2*(25+17)*0,115</t>
  </si>
  <si>
    <t>"vytrhání řádku z žul. kostek, hmotnost 0,115 t/m" 84*0,115</t>
  </si>
  <si>
    <t>"vybourání uličních vpustí, objem suti cca 0,4 m3/kus,hmotnost 2,2 t/m3" 2*0,4*2,2</t>
  </si>
  <si>
    <t>"vybourání stáv. přípojek vč. obetonování a podkl. kcí, suť 2,2 t/m3" 2*2,2</t>
  </si>
  <si>
    <t>99</t>
  </si>
  <si>
    <t>997221559</t>
  </si>
  <si>
    <t>Příplatek ZKD 1 km u vodorovné dopravy suti ze sypkých materiálů</t>
  </si>
  <si>
    <t>-222387298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</si>
  <si>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</si>
  <si>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</si>
  <si>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681,791*4 'Přepočtené koeficientem množství</t>
  </si>
  <si>
    <t>100</t>
  </si>
  <si>
    <t>997221571</t>
  </si>
  <si>
    <t>Vodorovná doprava vybouraných hmot do 1 km</t>
  </si>
  <si>
    <t>323112584</t>
  </si>
  <si>
    <t>Vodorovná doprava vybouraných hmot bez naložení, ale se složením a s hrubým urovnáním na vzdálenost do 1 km</t>
  </si>
  <si>
    <t>https://podminky.urs.cz/item/CS_URS_2024_02/997221571</t>
  </si>
  <si>
    <t>"demontáž a odvoz bet. svodidla, hmotnost 0,683 t/m, odvoz do skladu investora" 2*4,0*0,683</t>
  </si>
  <si>
    <t>101</t>
  </si>
  <si>
    <t>997221579</t>
  </si>
  <si>
    <t>Příplatek ZKD 1 km u vodorovné dopravy vybouraných hmot</t>
  </si>
  <si>
    <t>190050553</t>
  </si>
  <si>
    <t>Vodorovná doprava vybouraných hmot bez naložení, ale se složením a s hrubým urovnáním na vzdálenost Příplatek k ceně za každý další započatý 1 km přes 1 km</t>
  </si>
  <si>
    <t>https://podminky.urs.cz/item/CS_URS_2024_02/997221579</t>
  </si>
  <si>
    <t>5,464*4 'Přepočtené koeficientem množství</t>
  </si>
  <si>
    <t>102</t>
  </si>
  <si>
    <t>997221611</t>
  </si>
  <si>
    <t>Nakládání suti na dopravní prostředky pro vodorovnou dopravu</t>
  </si>
  <si>
    <t>1326838761</t>
  </si>
  <si>
    <t>Nakládání na dopravní prostředky pro vodorovnou dopravu suti</t>
  </si>
  <si>
    <t>https://podminky.urs.cz/item/CS_URS_2024_02/997221611</t>
  </si>
  <si>
    <t>126</t>
  </si>
  <si>
    <t>997221665</t>
  </si>
  <si>
    <t>Poplatek za uložení na skládce (skládkovné) odpadu asfaltového s dehtem kód odpadu 17 03 01</t>
  </si>
  <si>
    <t>-1535644237</t>
  </si>
  <si>
    <t>Poplatek za uložení stavebního odpadu na skládce (skládkovné) asfaltového s dehtem zatříděného do Katalogu odpadů pod kódem 17 03 01</t>
  </si>
  <si>
    <t>https://podminky.urs.cz/item/CS_URS_2024_02/997221665</t>
  </si>
  <si>
    <t>"živičné vrstvy s obsahem PAU" 11</t>
  </si>
  <si>
    <t>103</t>
  </si>
  <si>
    <t>997221861</t>
  </si>
  <si>
    <t>Poplatek za uložení na recyklační skládce (skládkovné) stavebního odpadu z prostého betonu pod kódem 17 01 01</t>
  </si>
  <si>
    <t>886804723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</si>
  <si>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</si>
  <si>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</si>
  <si>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104</t>
  </si>
  <si>
    <t>997221873</t>
  </si>
  <si>
    <t>Poplatek za uložení na recyklační skládce (skládkovné) stavebního odpadu zeminy a kamení zatříděného do Katalogu odpadů pod kódem 17 05 04</t>
  </si>
  <si>
    <t>1962038164</t>
  </si>
  <si>
    <t>https://podminky.urs.cz/item/CS_URS_2024_02/997221873</t>
  </si>
  <si>
    <t>105</t>
  </si>
  <si>
    <t>997221875</t>
  </si>
  <si>
    <t>Poplatek za uložení na recyklační skládce (skládkovné) stavebního odpadu asfaltového bez obsahu dehtu zatříděného do Katalogu odpadů pod kódem 17 03 02</t>
  </si>
  <si>
    <t>1297208485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</si>
  <si>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</si>
  <si>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</si>
  <si>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"odpočet přepdokladu nebezpečného odpadu s obsahem PAU"-11</t>
  </si>
  <si>
    <t>998</t>
  </si>
  <si>
    <t>Přesun hmot</t>
  </si>
  <si>
    <t>106</t>
  </si>
  <si>
    <t>998223011</t>
  </si>
  <si>
    <t>Přesun hmot pro pozemní komunikace s krytem dlážděným</t>
  </si>
  <si>
    <t>1852657490</t>
  </si>
  <si>
    <t>Přesun hmot pro pozemní komunikace s krytem dlážděným dopravní vzdálenost do 200 m jakékoliv délky objektu</t>
  </si>
  <si>
    <t>https://podminky.urs.cz/item/CS_URS_2024_02/998223011</t>
  </si>
  <si>
    <t>Práce a dodávky M</t>
  </si>
  <si>
    <t>46-M</t>
  </si>
  <si>
    <t>Zemní práce při extr.mont.pracích</t>
  </si>
  <si>
    <t>107</t>
  </si>
  <si>
    <t>460171662</t>
  </si>
  <si>
    <t>Hloubení kabelových nezapažených rýh strojně š 80 cm hl 100 cm v hornině tř I skupiny 3</t>
  </si>
  <si>
    <t>-1703935550</t>
  </si>
  <si>
    <t>Hloubení kabelových rýh strojně včetně urovnání dna s přemístěním výkopku do vzdálenosti 3 m od okraje jámy nebo s naložením na dopravní prostředek šířky 80 cm hloubky 100 cm v hornině třídy těžitelnosti I skupiny 3</t>
  </si>
  <si>
    <t>https://podminky.urs.cz/item/CS_URS_2024_02/460171662</t>
  </si>
  <si>
    <t>"výkop pro osazení chránániček" 65</t>
  </si>
  <si>
    <t>108</t>
  </si>
  <si>
    <t>460341113</t>
  </si>
  <si>
    <t>Vodorovné přemístění horniny jakékoliv třídy dopravními prostředky při elektromontážích přes 500 do 1000 m</t>
  </si>
  <si>
    <t>-278338235</t>
  </si>
  <si>
    <t>Vodorovné přemístění (odvoz) horniny dopravními prostředky včetně složení, bez naložení a rozprostření jakékoliv třídy, na vzdálenost přes 500 do 1000 m</t>
  </si>
  <si>
    <t>https://podminky.urs.cz/item/CS_URS_2024_02/460341113</t>
  </si>
  <si>
    <t>"odvoz zeminy z hloubení rýh" 65*1,0*0,8</t>
  </si>
  <si>
    <t>109</t>
  </si>
  <si>
    <t>460341121</t>
  </si>
  <si>
    <t>Příplatek k vodorovnému přemístění horniny dopravními prostředky při elektromontážích za každých dalších i započatých 1000 m</t>
  </si>
  <si>
    <t>-1316389750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</si>
  <si>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</si>
  <si>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https://podminky.urs.cz/item/CS_URS_2024_02/460341121</t>
  </si>
  <si>
    <t>52*4 'Přepočtené koeficientem množství</t>
  </si>
  <si>
    <t>110</t>
  </si>
  <si>
    <t>460361121</t>
  </si>
  <si>
    <t>Poplatek za uložení zeminy na recyklační skládce (skládkovné) kód odpadu 17 05 04</t>
  </si>
  <si>
    <t>-462211990</t>
  </si>
  <si>
    <t>Poplatek (skládkovné) za uložení zeminy na recyklační skládce zatříděné do Katalogu odpadů pod kódem 17 05 04</t>
  </si>
  <si>
    <t>https://podminky.urs.cz/item/CS_URS_2024_02/460361121</t>
  </si>
  <si>
    <t>52*1,9 'Přepočtené koeficientem množství</t>
  </si>
  <si>
    <t>111</t>
  </si>
  <si>
    <t>460431682</t>
  </si>
  <si>
    <t>Zásyp kabelových rýh ručně se zhutněním š 80 cm hl 100 cm z horniny tř I skupiny 3</t>
  </si>
  <si>
    <t>-1277042378</t>
  </si>
  <si>
    <t>Zásyp kabelových rýh ručně s přemístění sypaniny ze vzdálenosti do 10 m, s uložením výkopku ve vrstvách včetně zhutnění a úpravy povrchu šířky 80 cm hloubky 100 cm z horniny třídy těžitelnosti I skupiny 3</t>
  </si>
  <si>
    <t>https://podminky.urs.cz/item/CS_URS_2024_02/460431682</t>
  </si>
  <si>
    <t>"obsyp chrániček štěrkopískem" 65</t>
  </si>
  <si>
    <t>112</t>
  </si>
  <si>
    <t>58337331</t>
  </si>
  <si>
    <t>štěrkopísek frakce 0/22</t>
  </si>
  <si>
    <t>256</t>
  </si>
  <si>
    <t>-1114649825</t>
  </si>
  <si>
    <t>65*0,8*0,5</t>
  </si>
  <si>
    <t>26*2 'Přepočtené koeficientem množství</t>
  </si>
  <si>
    <t>113</t>
  </si>
  <si>
    <t>460451682</t>
  </si>
  <si>
    <t>Zásyp kabelových rýh strojně se zhutněním š 80 cm hl 100 cm z horniny tř I skupiny 3</t>
  </si>
  <si>
    <t>-1281775525</t>
  </si>
  <si>
    <t>Zásyp kabelových rýh strojně s přemístěním sypaniny ze vzdálenosti do 10 m, s uložením výkopku ve vrstvách včetně zhutnění a urovnání povrchu šířky 80 cm hloubky 100 cm z horniny třídy těžitelnosti I skupiny 3</t>
  </si>
  <si>
    <t>https://podminky.urs.cz/item/CS_URS_2024_02/460451682</t>
  </si>
  <si>
    <t>"zásyp rýh vhodným zásypovým materiálem" 65</t>
  </si>
  <si>
    <t>114</t>
  </si>
  <si>
    <t>58344171</t>
  </si>
  <si>
    <t>421862697</t>
  </si>
  <si>
    <t>štěrkodrť frakce 0/32</t>
  </si>
  <si>
    <t>65*0,8*1,0-65*0,8*0,5</t>
  </si>
  <si>
    <t>115</t>
  </si>
  <si>
    <t>460661114</t>
  </si>
  <si>
    <t>Kabelové lože z písku pro kabely nn bez zakrytí š lože přes 65 do 80 cm</t>
  </si>
  <si>
    <t>-888420965</t>
  </si>
  <si>
    <t>Kabelové lože z písku včetně podsypu, zhutnění a urovnání povrchu pro kabely nn bez zakrytí, šířky přes 65 do 80 cm</t>
  </si>
  <si>
    <t>https://podminky.urs.cz/item/CS_URS_2024_02/460661114</t>
  </si>
  <si>
    <t>"lože pod chráničky" 65</t>
  </si>
  <si>
    <t>116</t>
  </si>
  <si>
    <t>460671113</t>
  </si>
  <si>
    <t>Výstražná fólie pro krytí kabelů šířky přes 25 do 34 cm</t>
  </si>
  <si>
    <t>936375624</t>
  </si>
  <si>
    <t>Výstražné prvky pro krytí kabelů včetně vyrovnání povrchu rýhy, rozvinutí a uložení fólie, šířky přes 25 do 35 cm</t>
  </si>
  <si>
    <t>https://podminky.urs.cz/item/CS_URS_2024_02/460671113</t>
  </si>
  <si>
    <t>117</t>
  </si>
  <si>
    <t>460751112</t>
  </si>
  <si>
    <t>Osazení kabelových kanálů do rýhy z prefabrikovaných betonových žlabů vnější šířky přes 20 do 25 cm</t>
  </si>
  <si>
    <t>-255909285</t>
  </si>
  <si>
    <t>Osazení kabelových kanálů včetně utěsnění, vyspárování a zakrytí víkem z prefabrikovaných betonových žlabů do rýhy, bez výkopových prací vnější šířky přes 20 do 25 cm</t>
  </si>
  <si>
    <t>https://podminky.urs.cz/item/CS_URS_2024_02/460751112</t>
  </si>
  <si>
    <t>118</t>
  </si>
  <si>
    <t>59213011</t>
  </si>
  <si>
    <t>žlab kabelový betonový k ochraně zemního drátovodného vedení 100x23x19cm</t>
  </si>
  <si>
    <t>128</t>
  </si>
  <si>
    <t>1728006719</t>
  </si>
  <si>
    <t>119</t>
  </si>
  <si>
    <t>59213345</t>
  </si>
  <si>
    <t>poklop kabelového žlabu betonový 500x230x40mm</t>
  </si>
  <si>
    <t>1676012060</t>
  </si>
  <si>
    <t>65*2 'Přepočtené koeficientem množství</t>
  </si>
  <si>
    <t>125</t>
  </si>
  <si>
    <t>094002000</t>
  </si>
  <si>
    <t>Následná péče 5 let</t>
  </si>
  <si>
    <t>1083150209</t>
  </si>
  <si>
    <t>Ostatní náklady související s výstavbou</t>
  </si>
  <si>
    <t>https://podminky.urs.cz/item/CS_URS_2024_02/094002000</t>
  </si>
  <si>
    <t>"následná péče o vysazené trávníky zahrnující odplevelení, sečení, dosev, zalévání pod dobu 5 let" 1*5</t>
  </si>
  <si>
    <t>SO 161 - Chodníky</t>
  </si>
  <si>
    <t>PSV - Práce a dodávky PSV</t>
  </si>
  <si>
    <t xml:space="preserve">    711 - Izolace proti vodě, vlhkosti a plynům</t>
  </si>
  <si>
    <t>113106142</t>
  </si>
  <si>
    <t>Rozebrání dlažeb z betonových nebo kamenných dlaždic komunikací pro pěší strojně pl přes 50 m2</t>
  </si>
  <si>
    <t>-865573507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</si>
  <si>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</si>
  <si>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https://podminky.urs.cz/item/CS_URS_2024_02/113106142</t>
  </si>
  <si>
    <t>"odstranění dlaždic, hmotnost 0,255 t/m2" 180</t>
  </si>
  <si>
    <t>-1635136230</t>
  </si>
  <si>
    <t>"vybourání bet. dlažby, suť 0,260 t/m2" 746</t>
  </si>
  <si>
    <t>680256858</t>
  </si>
  <si>
    <t>"odstranění štěrk.vrstev tl. 20cm,suť 0,290 t/m2" (996+103+18)</t>
  </si>
  <si>
    <t>-892448279</t>
  </si>
  <si>
    <t>"odstranění LA tl. 5cm, suť 0,098 t/m2" 103</t>
  </si>
  <si>
    <t>"odstranění asf. recyklátu tl. 5cm, suť 0,098 t/m2" 250</t>
  </si>
  <si>
    <t>113107331</t>
  </si>
  <si>
    <t>Odstranění podkladu z betonu prostého tl přes 100 do 150 mm strojně pl do 50 m2</t>
  </si>
  <si>
    <t>-1762668027</t>
  </si>
  <si>
    <t>Odstranění podkladů nebo krytů strojně plochy jednotlivě do 50 m2 s přemístěním hmot na skládku na vzdálenost do 3 m nebo s naložením na dopravní prostředek z betonu prostého, o tl. vrstvy přes 100 do 150 mm</t>
  </si>
  <si>
    <t>https://podminky.urs.cz/item/CS_URS_2024_02/113107331</t>
  </si>
  <si>
    <t>"vybourání stmel. vrstev tl. 12cm, suť 0,260 t/m2" 18</t>
  </si>
  <si>
    <t>-396391137</t>
  </si>
  <si>
    <t>"frézování tl. 4cm, suť 0,092 t/m2" 18</t>
  </si>
  <si>
    <t>920665758</t>
  </si>
  <si>
    <t>"frézování tl. 8cm, suť 0,184 t/m2" 18</t>
  </si>
  <si>
    <t>104838856</t>
  </si>
  <si>
    <t>"vybourání bet. obrub, suť 0,205 t/m" 893</t>
  </si>
  <si>
    <t>107540321</t>
  </si>
  <si>
    <t>"sejmutí humózní části zeleně tl. 10cm s naložením na dopravní prostředek" 3360</t>
  </si>
  <si>
    <t>-2042357114</t>
  </si>
  <si>
    <t>"odkopávky pro konstrukční vrstvy" 330</t>
  </si>
  <si>
    <t>2090828018</t>
  </si>
  <si>
    <t>"hloubení jam pro UV" 1*4,5</t>
  </si>
  <si>
    <t>-120923524</t>
  </si>
  <si>
    <t>"pažení jam" 12</t>
  </si>
  <si>
    <t>1532707501</t>
  </si>
  <si>
    <t>1864948679</t>
  </si>
  <si>
    <t>"přesun zeminy do násypu" 183</t>
  </si>
  <si>
    <t>-606738899</t>
  </si>
  <si>
    <t>"travní drn"3360*0,1</t>
  </si>
  <si>
    <t>"hloubení jam" 4,5</t>
  </si>
  <si>
    <t>"odpočet násyp" -183</t>
  </si>
  <si>
    <t>-1330280718</t>
  </si>
  <si>
    <t>"násyp pod parkovištěm materiálem z výkopu" 183</t>
  </si>
  <si>
    <t>2127732719</t>
  </si>
  <si>
    <t>487,5*1,9 'Přepočtené koeficientem množství</t>
  </si>
  <si>
    <t>-590546506</t>
  </si>
  <si>
    <t>364762651</t>
  </si>
  <si>
    <t>"obsyp nových UV" 3</t>
  </si>
  <si>
    <t>-1202596960</t>
  </si>
  <si>
    <t>3*2 'Přepočtené koeficientem množství</t>
  </si>
  <si>
    <t>181351113</t>
  </si>
  <si>
    <t>Rozprostření ornice tl vrstvy do 200 mm pl přes 500 m2 v rovině nebo ve svahu do 1:5 strojně</t>
  </si>
  <si>
    <t>-478704916</t>
  </si>
  <si>
    <t>Rozprostření a urovnání ornice v rovině nebo ve svahu sklonu do 1:5 strojně při souvislé ploše přes 500 m2, tl. vrstvy do 200 mm</t>
  </si>
  <si>
    <t>https://podminky.urs.cz/item/CS_URS_2024_02/181351113</t>
  </si>
  <si>
    <t>"ohumusování v tl. 15cm" 2950</t>
  </si>
  <si>
    <t>10364100</t>
  </si>
  <si>
    <t>zemina pro terénní úpravy - tříděná</t>
  </si>
  <si>
    <t>24079880</t>
  </si>
  <si>
    <t>2950,000*0,15</t>
  </si>
  <si>
    <t>442,5*1,9 'Přepočtené koeficientem množství</t>
  </si>
  <si>
    <t>181411131</t>
  </si>
  <si>
    <t>Založení parkového trávníku výsevem pl do 1000 m2 v rovině a ve svahu do 1:5</t>
  </si>
  <si>
    <t>111742532</t>
  </si>
  <si>
    <t>Založení trávníku na půdě předem připravené plochy do 1000 m2 výsevem včetně utažení parkového v rovině nebo na svahu do 1:5</t>
  </si>
  <si>
    <t>https://podminky.urs.cz/item/CS_URS_2024_02/181411131</t>
  </si>
  <si>
    <t>"osetí ohumusovaných ploch" 2950</t>
  </si>
  <si>
    <t>1537658147</t>
  </si>
  <si>
    <t>2950*0,02 'Přepočtené koeficientem množství</t>
  </si>
  <si>
    <t>181951111</t>
  </si>
  <si>
    <t>Úprava pláně v hornině třídy těžitelnosti I skupiny 1 až 3 bez zhutnění strojně</t>
  </si>
  <si>
    <t>589202733</t>
  </si>
  <si>
    <t>Úprava pláně vyrovnáním výškových rozdílů strojně v hornině třídy těžitelnosti I, skupiny 1 až 3 bez zhutnění</t>
  </si>
  <si>
    <t>https://podminky.urs.cz/item/CS_URS_2024_02/181951111</t>
  </si>
  <si>
    <t>"úprava podloží před ohumusováním" 2950</t>
  </si>
  <si>
    <t>213082803</t>
  </si>
  <si>
    <t>"hutnění pláně na předepsanou únosnost" 979+1016</t>
  </si>
  <si>
    <t>1834760410</t>
  </si>
  <si>
    <t>"zalití osetých ploch, 5x po dobu výstavby, spotřeba vody 20 l/m2" 2950*5*0,020</t>
  </si>
  <si>
    <t>-1396063037</t>
  </si>
  <si>
    <t>526985580</t>
  </si>
  <si>
    <t>295*4 'Přepočtené koeficientem množství</t>
  </si>
  <si>
    <t>-596743770</t>
  </si>
  <si>
    <t>"vybourání uličních vpustí, objem suti cca 0,4 m3/kus,hmotnost 2,2 t/m3" 1*0,4</t>
  </si>
  <si>
    <t>564851111</t>
  </si>
  <si>
    <t>Podklad ze štěrkodrtě ŠD plochy přes 100 m2 tl 150 mm</t>
  </si>
  <si>
    <t>1709953961</t>
  </si>
  <si>
    <t>Podklad ze štěrkodrti ŠD s rozprostřením a zhutněním plochy přes 100 m2, po zhutnění tl. 150 mm</t>
  </si>
  <si>
    <t>https://podminky.urs.cz/item/CS_URS_2024_02/564851111</t>
  </si>
  <si>
    <t>"chodníky - konstrukce 1" 979</t>
  </si>
  <si>
    <t>564871111</t>
  </si>
  <si>
    <t>Podklad ze štěrkodrtě ŠD plochy přes 100 m2 tl 250 mm</t>
  </si>
  <si>
    <t>1972474051</t>
  </si>
  <si>
    <t>Podklad ze štěrkodrti ŠD s rozprostřením a zhutněním plochy přes 100 m2, po zhutnění tl. 250 mm</t>
  </si>
  <si>
    <t>https://podminky.urs.cz/item/CS_URS_2024_02/564871111</t>
  </si>
  <si>
    <t>"chodníky - konstrukce 2" 1016</t>
  </si>
  <si>
    <t>596211123</t>
  </si>
  <si>
    <t>Kladení zámkové dlažby komunikací pro pěší ručně tl 60 mm skupiny B pl přes 300 m2</t>
  </si>
  <si>
    <t>111447600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</si>
  <si>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</si>
  <si>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https://podminky.urs.cz/item/CS_URS_2024_02/596211123</t>
  </si>
  <si>
    <t>"dlažba tl. 6cm do lože z DK fr. 4/8 tl. 4cm"</t>
  </si>
  <si>
    <t>"dlažba šedá 20/20" 977</t>
  </si>
  <si>
    <t>"dlažba červená 20/10 reliéfní" 2</t>
  </si>
  <si>
    <t>59245021</t>
  </si>
  <si>
    <t>dlažba skladebná betonová 200x200mm tl 60mm přírodní</t>
  </si>
  <si>
    <t>1790735683</t>
  </si>
  <si>
    <t>977*1,01 'Přepočtené koeficientem množství</t>
  </si>
  <si>
    <t>59245006</t>
  </si>
  <si>
    <t>dlažba pro nevidomé betonová 200x100mm tl 60mm barevná</t>
  </si>
  <si>
    <t>-452524266</t>
  </si>
  <si>
    <t>2*1,01 'Přepočtené koeficientem množství</t>
  </si>
  <si>
    <t>596211223</t>
  </si>
  <si>
    <t>Kladení zámkové dlažby komunikací pro pěší ručně tl 80 mm skupiny B pl přes 300 m2</t>
  </si>
  <si>
    <t>1921541102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</si>
  <si>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300 m2</t>
  </si>
  <si>
    <t>https://podminky.urs.cz/item/CS_URS_2024_02/596211223</t>
  </si>
  <si>
    <t>"dlažba tl. 8cm do lože z DK fr. 4/8 tl. 4cm"</t>
  </si>
  <si>
    <t>"dlažba šedá 20/20" 1007</t>
  </si>
  <si>
    <t>"dlažba červená 20/10 reliéfní" 9</t>
  </si>
  <si>
    <t>59245030</t>
  </si>
  <si>
    <t>dlažba skladebná betonová 200x200mm tl 80mm přírodní</t>
  </si>
  <si>
    <t>-1364916802</t>
  </si>
  <si>
    <t>1007*1,01 'Přepočtené koeficientem množství</t>
  </si>
  <si>
    <t>59245226</t>
  </si>
  <si>
    <t>dlažba pro nevidomé betonová 200x100mm tl 80mm barevná</t>
  </si>
  <si>
    <t>-2036320925</t>
  </si>
  <si>
    <t>9*1,01 'Přepočtené koeficientem množství</t>
  </si>
  <si>
    <t>Uliční vpust prefabrikovaná DN 500, kaliště vysoké, mříž zat. B125, kompletní D+M vč. podsypu</t>
  </si>
  <si>
    <t>376471240</t>
  </si>
  <si>
    <t>Výměna (výšková úprava) poklopu pochozí</t>
  </si>
  <si>
    <t>-134379622</t>
  </si>
  <si>
    <t>"zahrnuje demonžáž, odvoz a likvidaci starého poklopu, úpravu zhlaví šachty a osazení nového poklopu" 1</t>
  </si>
  <si>
    <t>-1400918601</t>
  </si>
  <si>
    <t>1435057648</t>
  </si>
  <si>
    <t>-1849577369</t>
  </si>
  <si>
    <t>1627563952</t>
  </si>
  <si>
    <t>899132213</t>
  </si>
  <si>
    <t>Výměna (výšková úprava) poklopu vodovodního samonivelačního nebo pevného hydrantového</t>
  </si>
  <si>
    <t>805081379</t>
  </si>
  <si>
    <t>https://podminky.urs.cz/item/CS_URS_2024_02/899132213</t>
  </si>
  <si>
    <t>-2057389268</t>
  </si>
  <si>
    <t>"C9a + C9b" 5+5</t>
  </si>
  <si>
    <t>40445619</t>
  </si>
  <si>
    <t>zákazové, příkazové dopravní značky B1-B34, C1-15 500mm</t>
  </si>
  <si>
    <t>-1192514629</t>
  </si>
  <si>
    <t>1498643173</t>
  </si>
  <si>
    <t>421180588</t>
  </si>
  <si>
    <t>-752455725</t>
  </si>
  <si>
    <t>644456879</t>
  </si>
  <si>
    <t>-1137630719</t>
  </si>
  <si>
    <t>916231213</t>
  </si>
  <si>
    <t>Osazení chodníkového obrubníku betonového stojatého s boční opěrou do lože z betonu prostého</t>
  </si>
  <si>
    <t>-1607352275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</si>
  <si>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</si>
  <si>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</si>
  <si>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"obruba 10/25" 1384</t>
  </si>
  <si>
    <t>59217017</t>
  </si>
  <si>
    <t>obrubník betonový chodníkový 1000x100x250mm</t>
  </si>
  <si>
    <t>-863710455</t>
  </si>
  <si>
    <t>1384*1,02 'Přepočtené koeficientem množství</t>
  </si>
  <si>
    <t>936104211</t>
  </si>
  <si>
    <t>Odpadkového koše do betonové patky D+M</t>
  </si>
  <si>
    <t>-864596952</t>
  </si>
  <si>
    <t>https://podminky.urs.cz/item/CS_URS_2024_02/936104211</t>
  </si>
  <si>
    <t>"odpadkový koš nový vč. bet. základů a zemních prací, kompletní D+M, specifikace viz TZ" 5</t>
  </si>
  <si>
    <t>936124112</t>
  </si>
  <si>
    <t>Lavičky stabilní parkové se zabetonováním noh, D+M</t>
  </si>
  <si>
    <t>147142038</t>
  </si>
  <si>
    <t>https://podminky.urs.cz/item/CS_URS_2024_02/936124112</t>
  </si>
  <si>
    <t>"lavička nová vč. bet. základů a zemních prací, kompletní D+M, specifikace viz TZ" 19</t>
  </si>
  <si>
    <t>936174311</t>
  </si>
  <si>
    <t xml:space="preserve">Montáž stojanu na kola  kotevními šrouby na pevný podklad</t>
  </si>
  <si>
    <t>-1975613562</t>
  </si>
  <si>
    <t>Montáž stojanu na kola přichyceného kotevními šrouby 5 kol</t>
  </si>
  <si>
    <t>https://podminky.urs.cz/item/CS_URS_2024_02/936174311</t>
  </si>
  <si>
    <t>"zpětná montáž stojanu na kola" 5</t>
  </si>
  <si>
    <t>966001211</t>
  </si>
  <si>
    <t>Odstranění lavičky stabilní zabetonované</t>
  </si>
  <si>
    <t>-1377555237</t>
  </si>
  <si>
    <t>Odstranění lavičky parkové stabilní zabetonované</t>
  </si>
  <si>
    <t>https://podminky.urs.cz/item/CS_URS_2024_02/966001211</t>
  </si>
  <si>
    <t>"demontáž a odvoz laviček do skladu investora 5km" 7</t>
  </si>
  <si>
    <t>966001311</t>
  </si>
  <si>
    <t>73355360</t>
  </si>
  <si>
    <t>https://podminky.urs.cz/item/CS_URS_2024_02/966001311</t>
  </si>
  <si>
    <t>"demontáž, odvoz a likvidace odpadkového koše - komplet" 5</t>
  </si>
  <si>
    <t>966001410R</t>
  </si>
  <si>
    <t>Odstranění klepače na koberce</t>
  </si>
  <si>
    <t>91553675</t>
  </si>
  <si>
    <t>"demontáž, odvoz a likvidace (vše v režii zhotovitele)" 21</t>
  </si>
  <si>
    <t>966001411</t>
  </si>
  <si>
    <t>Odstranění stojanu na kola kotveného šrouby</t>
  </si>
  <si>
    <t>-172225209</t>
  </si>
  <si>
    <t>Odstranění stojanu na kola přichyceného kotevními šrouby</t>
  </si>
  <si>
    <t>https://podminky.urs.cz/item/CS_URS_2024_02/966001411</t>
  </si>
  <si>
    <t>"demontáž stojanu na kola, uložení a zpětné osazení" 5</t>
  </si>
  <si>
    <t>966008211</t>
  </si>
  <si>
    <t>Bourání odvodňovacího žlabu z betonových příkopových tvárnic š do 500 mm</t>
  </si>
  <si>
    <t>-258033474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</si>
  <si>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</si>
  <si>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https://podminky.urs.cz/item/CS_URS_2024_02/966008211</t>
  </si>
  <si>
    <t>"vybourání bet. žlabu, hmotnost 0,250 t/m" (16+5)</t>
  </si>
  <si>
    <t>966071822</t>
  </si>
  <si>
    <t>Rozebrání oplocení z drátěného pletiva se čtvercovými oky v přes 1,6 do 2,0 m</t>
  </si>
  <si>
    <t>-1708764593</t>
  </si>
  <si>
    <t>Rozebrání oplocení z pletiva drátěného se čtvercovými oky, výšky přes 1,6 do 2,0 m</t>
  </si>
  <si>
    <t>https://podminky.urs.cz/item/CS_URS_2024_02/966071822</t>
  </si>
  <si>
    <t>"demontáž oplocení v. 1,7m, odvoz a likvidace v režii zhotovitele" 2,0</t>
  </si>
  <si>
    <t>-964366865</t>
  </si>
  <si>
    <t>"odstranění dlaždic, hmotnost 0,255 t/m2" 180*0,255</t>
  </si>
  <si>
    <t>"vybourání bet. dlažby, suť 0,260 t/m2" 746*0,260</t>
  </si>
  <si>
    <t>"odstranění štěrk.vrstev tl. 20cm,suť 0,290 t/m2" (996+103+18)*0,290</t>
  </si>
  <si>
    <t>"odstranění LA tl. 5cm, suť 0,098 t/m2" 103*0,098</t>
  </si>
  <si>
    <t>"odstranění asf. recyklátu tl. 5cm, suť 0,098 t/m2" 250*0,098</t>
  </si>
  <si>
    <t>"vybourání stmel. vrstev tl. 12cm, suť 0,260 t/m2" 18*0,260</t>
  </si>
  <si>
    <t>"frézování tl. 4cm, suť 0,092 t/m2" 18*0,092</t>
  </si>
  <si>
    <t>"frézování tl. 8cm, suť 0,184 t/m2" 18*0,184</t>
  </si>
  <si>
    <t>"vybourání bet. obrub, suť 0,205 t/m" 893*0,205</t>
  </si>
  <si>
    <t>"vybourání uličních vpustí, objem suti cca 0,4 m3/kus,hmotnost 2,2 t/m3" 1*0,4*2,2</t>
  </si>
  <si>
    <t>"vybourání bet. žlabu, hmotnost 0,250 t/m" (16+5)*0,250</t>
  </si>
  <si>
    <t>-2116270526</t>
  </si>
  <si>
    <t>797,227*4 'Přepočtené koeficientem množství</t>
  </si>
  <si>
    <t>603309707</t>
  </si>
  <si>
    <t>489918694</t>
  </si>
  <si>
    <t>296708348</t>
  </si>
  <si>
    <t>-700691838</t>
  </si>
  <si>
    <t>642126856</t>
  </si>
  <si>
    <t>PSV</t>
  </si>
  <si>
    <t>Práce a dodávky PSV</t>
  </si>
  <si>
    <t>711</t>
  </si>
  <si>
    <t>Izolace proti vodě, vlhkosti a plynům</t>
  </si>
  <si>
    <t>711161115</t>
  </si>
  <si>
    <t>Izolace proti zemní vlhkosti nopovou fólií vodorovná, nopek v 20,0 mm, tl do 1,0 mm</t>
  </si>
  <si>
    <t>-1370052004</t>
  </si>
  <si>
    <t>Izolace proti zemní vlhkosti a beztlakové vodě nopovými fóliemi na ploše vodorovné V vrstva ochranná, odvětrávací a drenážní výška nopku 20,0 mm, tl. fólie do 1,0 mm</t>
  </si>
  <si>
    <t>https://podminky.urs.cz/item/CS_URS_2024_02/711161115</t>
  </si>
  <si>
    <t>"nopová folie u budovy školy" 14*0,5</t>
  </si>
  <si>
    <t>9058628</t>
  </si>
  <si>
    <t>SO 460 - Veřejné osvětlení</t>
  </si>
  <si>
    <t>D1 - Elektromontáže</t>
  </si>
  <si>
    <t xml:space="preserve">    90 - Hodinové zúčtovací sazby (HZS)</t>
  </si>
  <si>
    <t xml:space="preserve">    M21 - Elektromontáže</t>
  </si>
  <si>
    <t xml:space="preserve">    M - Ostatní materiál</t>
  </si>
  <si>
    <t xml:space="preserve">    D2 - Zemní práce VO</t>
  </si>
  <si>
    <t xml:space="preserve">    M46 - Zemní práce při montážích</t>
  </si>
  <si>
    <t>D1</t>
  </si>
  <si>
    <t>Elektromontáže</t>
  </si>
  <si>
    <t>Hodinové zúčtovací sazby (HZS)</t>
  </si>
  <si>
    <t xml:space="preserve">905      R00</t>
  </si>
  <si>
    <t>Hzs-revize provoz.souboru a st.obj.</t>
  </si>
  <si>
    <t>h</t>
  </si>
  <si>
    <t>RTS II / 2024</t>
  </si>
  <si>
    <t xml:space="preserve">900      R00</t>
  </si>
  <si>
    <t>HZS-HZS-vytýčení stavajících sítí</t>
  </si>
  <si>
    <t xml:space="preserve">900      R45</t>
  </si>
  <si>
    <t>Hzs-geodetické zaměření</t>
  </si>
  <si>
    <t xml:space="preserve">900      R45.1</t>
  </si>
  <si>
    <t>Hzs dokumentace skutečného stavu</t>
  </si>
  <si>
    <t>M21</t>
  </si>
  <si>
    <t>210220022R00</t>
  </si>
  <si>
    <t>Vedení uzemňovací v zemi FeZn, D 8 - 10 mm</t>
  </si>
  <si>
    <t>R210220022R00</t>
  </si>
  <si>
    <t>Vedení uzemňovací v zemi FeZn 10/13mm PVC</t>
  </si>
  <si>
    <t>210220302R00</t>
  </si>
  <si>
    <t>Svorka hromosvodová nad 2 šrouby /ST, SJ, SR, atd/</t>
  </si>
  <si>
    <t>210950201R00IM</t>
  </si>
  <si>
    <t>Příplatek na zatahování kabelů váhy do 0,75 kg</t>
  </si>
  <si>
    <t>210100258R00</t>
  </si>
  <si>
    <t>Ukončení celoplast. kabelů zákl./pás.do 5x4 mm2</t>
  </si>
  <si>
    <t>210100252R00</t>
  </si>
  <si>
    <t>Ukončení celoplast. kabelů zákl./pás.do 4x25 mm2</t>
  </si>
  <si>
    <t>210810055R00</t>
  </si>
  <si>
    <t>Kabel CYKY-m 750 V 5 x 1,5 mm2 pevně uložený</t>
  </si>
  <si>
    <t>210810014R00</t>
  </si>
  <si>
    <t>Kabel CYKY-m 750 V 4 žíly,16-25 mm2, volně uložený</t>
  </si>
  <si>
    <t>210204201R00</t>
  </si>
  <si>
    <t>Elektrovýzbroj stožáru</t>
  </si>
  <si>
    <t>R210204002R00IM</t>
  </si>
  <si>
    <t>Stožár osvětlovací sadový - ocelový-demontáž</t>
  </si>
  <si>
    <t>210204002R00</t>
  </si>
  <si>
    <t>Stožár osvětlovací sadový - ocelový</t>
  </si>
  <si>
    <t>210204011RS2</t>
  </si>
  <si>
    <t>Stožár osvětlovací ocelový délky do 12 m</t>
  </si>
  <si>
    <t>210204104RS2</t>
  </si>
  <si>
    <t>Výložník ocelový 1ramenný nad 35 kg</t>
  </si>
  <si>
    <t>210204106RS2</t>
  </si>
  <si>
    <t>Výložník ocelový 2ramenný nad 70 kg</t>
  </si>
  <si>
    <t>210202115R00</t>
  </si>
  <si>
    <t>Svítidlo veřejného osvětlení parkové demontáž</t>
  </si>
  <si>
    <t>210202111R00</t>
  </si>
  <si>
    <t>Svítidlo veřejného osvětlení led</t>
  </si>
  <si>
    <t>210100252R00.1</t>
  </si>
  <si>
    <t>Ukončení celoplast. kabelů zákl./pás.do 4x25 mm2 demontáž</t>
  </si>
  <si>
    <t>210810014R00IM</t>
  </si>
  <si>
    <t>Kabel volně uložený - demontáž</t>
  </si>
  <si>
    <t>210191541R00</t>
  </si>
  <si>
    <t>Montáž pilíře PR 1M pilíř (Modul)</t>
  </si>
  <si>
    <t>Ostatní materiál</t>
  </si>
  <si>
    <t>15615235</t>
  </si>
  <si>
    <t xml:space="preserve">Drát tažený pozinkovaný 11 343  D 10,00 mm</t>
  </si>
  <si>
    <t>R15615235-1</t>
  </si>
  <si>
    <t xml:space="preserve">Drát tažený pozinkovaný 11343  FeZn 10/13mm PVC</t>
  </si>
  <si>
    <t>VL 2024</t>
  </si>
  <si>
    <t>34111090</t>
  </si>
  <si>
    <t>Kabel silový s Cu jádrem 750 V CYKY 5 x 1,5 mm2</t>
  </si>
  <si>
    <t>34111080</t>
  </si>
  <si>
    <t>Kabel silový s Cu jádrem 750 V CYKY 4 x 16 mm2</t>
  </si>
  <si>
    <t>35441895</t>
  </si>
  <si>
    <t xml:space="preserve">Svorka připojovací SP  kovových částí d 6-12 mm</t>
  </si>
  <si>
    <t>35441996</t>
  </si>
  <si>
    <t>Svorka SR 3a</t>
  </si>
  <si>
    <t>3457114703</t>
  </si>
  <si>
    <t>Trubka kabelová chránička KOPOFLEX KF 09075</t>
  </si>
  <si>
    <t>3457114700</t>
  </si>
  <si>
    <t>Trubka kabelová chránička KOPOFLEX KF 09040</t>
  </si>
  <si>
    <t>3457114705</t>
  </si>
  <si>
    <t>Trubka kabelová chránička KOPOFLEX KF 09110</t>
  </si>
  <si>
    <t>R31678615.A</t>
  </si>
  <si>
    <t xml:space="preserve">Svorkovnice stožárová  IP 54</t>
  </si>
  <si>
    <t>R31678615.2</t>
  </si>
  <si>
    <t xml:space="preserve">Svorkovnice stožárová dva okruhy   IP 54</t>
  </si>
  <si>
    <t>R31673530</t>
  </si>
  <si>
    <t>Stožár osvětlovací uliční JB 8 ST</t>
  </si>
  <si>
    <t>31672185.A</t>
  </si>
  <si>
    <t>Stožár sadový třístupňový atyp 5-159/102/76</t>
  </si>
  <si>
    <t>31677742</t>
  </si>
  <si>
    <t>Výložník V 1/89 - 1500</t>
  </si>
  <si>
    <t>31677752</t>
  </si>
  <si>
    <t xml:space="preserve">Výložník  V 2/89 - 1500</t>
  </si>
  <si>
    <t>348141074IM</t>
  </si>
  <si>
    <t>Led svítidlo pouliční - 45 W stejný typ jako v lokalitě dle výpočtu osvětlení</t>
  </si>
  <si>
    <t>RTS I / 2021</t>
  </si>
  <si>
    <t>348141074IM.1</t>
  </si>
  <si>
    <t>Led svítidlo pouliční - 21 W stejný typ jako v lokalitě dle výpočtu osvětlení</t>
  </si>
  <si>
    <t>R-345-SKR)</t>
  </si>
  <si>
    <t>Smršťovací rozdělovací hlavice pro průřez kabelu 6,0-35mm</t>
  </si>
  <si>
    <t>R357-PR</t>
  </si>
  <si>
    <t>Pilíř PR 1M 1x3f. jistič 25 ampér, přepěťová ochrana B+C , 1x stykač 40ampér</t>
  </si>
  <si>
    <t>D2</t>
  </si>
  <si>
    <t>Zemní práce VO</t>
  </si>
  <si>
    <t>M46</t>
  </si>
  <si>
    <t>Zemní práce při montážích</t>
  </si>
  <si>
    <t>460010011RT2</t>
  </si>
  <si>
    <t>Vytýčení trasy nn vedení v přehled.terénu, v obci</t>
  </si>
  <si>
    <t>km</t>
  </si>
  <si>
    <t>460100001RT1IMIM</t>
  </si>
  <si>
    <t>Pouzdrový základ 250x800 mm mimo osu trasy-demontáž</t>
  </si>
  <si>
    <t>460200163RT1</t>
  </si>
  <si>
    <t xml:space="preserve">Výkop kabelové rýhy 35/80 cm  hor.3</t>
  </si>
  <si>
    <t>460200303RT1</t>
  </si>
  <si>
    <t>Výkop kabelové rýhy 50/120 cm hor.3</t>
  </si>
  <si>
    <t>460100001RT1</t>
  </si>
  <si>
    <t>Pouzdrový základ 250x800 mm mimo osu trasy</t>
  </si>
  <si>
    <t>460100005RT1</t>
  </si>
  <si>
    <t>Pouzdrový základ 400x1500 mm mimo osu trasy</t>
  </si>
  <si>
    <t>R4601</t>
  </si>
  <si>
    <t>osazení chrániček do výkopu včetně dopravy</t>
  </si>
  <si>
    <t>460570163R00</t>
  </si>
  <si>
    <t>Zához rýhy 35/80 cm, hornina třídy 3, se zhutněním</t>
  </si>
  <si>
    <t>460570303R00</t>
  </si>
  <si>
    <t>Zához rýhy 50/120 cm, hornina tř. 3, se zhutněním</t>
  </si>
  <si>
    <t>460620013RT1</t>
  </si>
  <si>
    <t>Provizorní úprava terénu v přírodní hornině 3</t>
  </si>
  <si>
    <t>460600001RT8</t>
  </si>
  <si>
    <t>Naložení a odvoz zeminy</t>
  </si>
  <si>
    <t>199000002R00</t>
  </si>
  <si>
    <t>Poplatek za skládku horniny 1- 4, č. dle katal. odpadů 17 05 04</t>
  </si>
  <si>
    <t>SO 802.1 - Sadové úpravy - kácení</t>
  </si>
  <si>
    <t>1 - Zemní práce</t>
  </si>
  <si>
    <t>111201101R00</t>
  </si>
  <si>
    <t>Odstr křovin nad 1m s odstr.kořenů</t>
  </si>
  <si>
    <t>RTS 24/ II</t>
  </si>
  <si>
    <t>112101102R00</t>
  </si>
  <si>
    <t>Kácení stromů listnatých o průměru kmene 30-50 cm</t>
  </si>
  <si>
    <t>112101103R00</t>
  </si>
  <si>
    <t>Kácení stromů listnatých o průměru kmene 50-70 cm</t>
  </si>
  <si>
    <t>112201102R00</t>
  </si>
  <si>
    <t>Odstranění pařezů, o průměru 30 - 50 cm</t>
  </si>
  <si>
    <t>112201103R00</t>
  </si>
  <si>
    <t>Odstranění pařezů, o průměru 50-70 cm</t>
  </si>
  <si>
    <t>162301402R00</t>
  </si>
  <si>
    <t xml:space="preserve">Vod.přemístění větví listnatých, D 50cm  do 5000 m</t>
  </si>
  <si>
    <t>162301403R00</t>
  </si>
  <si>
    <t xml:space="preserve">Vod.přemístění větví listnatých, D 70cm  do 5000 m</t>
  </si>
  <si>
    <t>162301422R00</t>
  </si>
  <si>
    <t xml:space="preserve">Vodorovné přemístění pařezů  D 50 cm do 5000 m</t>
  </si>
  <si>
    <t>162301423R00</t>
  </si>
  <si>
    <t xml:space="preserve">Vodorovné přemístění pařezů  D 70 cm do 5000 m</t>
  </si>
  <si>
    <t>SML.CENA</t>
  </si>
  <si>
    <t>Poplatek za skládku - dřevní hmota</t>
  </si>
  <si>
    <t>vlastní</t>
  </si>
  <si>
    <t>SO 802.2 - Sadové úpravy - výsadby</t>
  </si>
  <si>
    <t>DODÁVKA - DODÁVKA</t>
  </si>
  <si>
    <t>99 - Staveništní přesun hmot</t>
  </si>
  <si>
    <t>100 - Následná údržba výsadeb 5 let</t>
  </si>
  <si>
    <t>Celkem - Celkem</t>
  </si>
  <si>
    <t>183101215R00</t>
  </si>
  <si>
    <t>Hloub. jamek s výměnou 50% půdy do 0,4m3 v rovině</t>
  </si>
  <si>
    <t>184102115R00</t>
  </si>
  <si>
    <t>Výsadba dřevin s balem D do 60 cm, v rovině</t>
  </si>
  <si>
    <t>Zhotovení nátěru kmene vč. nátěru</t>
  </si>
  <si>
    <t>184202112R00</t>
  </si>
  <si>
    <t>Ukotvení dřeviny kůly D do 10 cm, dl. do 3 m</t>
  </si>
  <si>
    <t>184 901111R00</t>
  </si>
  <si>
    <t>Osazení kůlů k dřevině s uvázáním, dl. kůlů do 2 m</t>
  </si>
  <si>
    <t>184921093R00</t>
  </si>
  <si>
    <t xml:space="preserve">Mulčování rostlin borkou  tl. do 0,1 m rovina</t>
  </si>
  <si>
    <t>185802114R00</t>
  </si>
  <si>
    <t>Hnojení půdy um.hnojivem k rostlinám v rovině</t>
  </si>
  <si>
    <t>185851111R00</t>
  </si>
  <si>
    <t>Dovoz vody pro zálivku rostlin do 6 km</t>
  </si>
  <si>
    <t>DODÁVKA</t>
  </si>
  <si>
    <t>001</t>
  </si>
  <si>
    <t xml:space="preserve">platan javorolistý - Platanus acerifolia "Huissen"  ZB obv. kmene 16-18cm</t>
  </si>
  <si>
    <t>002</t>
  </si>
  <si>
    <t>javor jasanolistý - Fraxinus angustifolia "Raywood" ZB obv. kmene 16-18cm</t>
  </si>
  <si>
    <t>003</t>
  </si>
  <si>
    <t xml:space="preserve">jeřáb muk - Sorbus aria   ZB obv. kmene 16-18cm</t>
  </si>
  <si>
    <t>004</t>
  </si>
  <si>
    <t xml:space="preserve">jabloň mnohokvětá - Malus floribunda   ZB obv. kmene 14-16cm</t>
  </si>
  <si>
    <t>005</t>
  </si>
  <si>
    <t xml:space="preserve">borovice lesní - Pinus silvestris   ZB 200cm</t>
  </si>
  <si>
    <t>SML.CENA.1</t>
  </si>
  <si>
    <t>Tyč jehličnatá prům. 8-10 cm odkorněná 3m</t>
  </si>
  <si>
    <t>SML.CENA.2</t>
  </si>
  <si>
    <t>Tyč jehličnatá prům. 6-8cm odkorněná 2m</t>
  </si>
  <si>
    <t>08211320</t>
  </si>
  <si>
    <t>Voda pitná - vodné</t>
  </si>
  <si>
    <t>SML.CENA.3</t>
  </si>
  <si>
    <t>Úvazek pružný (200g/bm)</t>
  </si>
  <si>
    <t>SML.CENA.4</t>
  </si>
  <si>
    <t>Dřevěné příčky (200g/ks)</t>
  </si>
  <si>
    <t>SML.CENA.5</t>
  </si>
  <si>
    <t>Substrát zahradnický (800kg/m3)</t>
  </si>
  <si>
    <t>SML.CENA.6</t>
  </si>
  <si>
    <t>Kůra mulčovací (500kg/m3)</t>
  </si>
  <si>
    <t>SML.CENA.7</t>
  </si>
  <si>
    <t>Tablet.hnojivo 10 g</t>
  </si>
  <si>
    <t>Staveništní přesun hmot</t>
  </si>
  <si>
    <t>998231311R00</t>
  </si>
  <si>
    <t>Přesun hmot pro sadovnické a krajin. úpravy do 5km</t>
  </si>
  <si>
    <t>Následná údržba výsadeb 5 let</t>
  </si>
  <si>
    <t>184806111R00</t>
  </si>
  <si>
    <t>Řez průklestem netrnitých stromů D koruny do 2 m</t>
  </si>
  <si>
    <t>ks</t>
  </si>
  <si>
    <t>185804213R00</t>
  </si>
  <si>
    <t>Vypletí dřevin solitérních</t>
  </si>
  <si>
    <t>185802113R00</t>
  </si>
  <si>
    <t>Hnojení půdy umělým hnojivem v rovině</t>
  </si>
  <si>
    <t>SML.CENA.8</t>
  </si>
  <si>
    <t>hnojivo NPK(dusík, fosfor,draslík)</t>
  </si>
  <si>
    <t>185804312R00</t>
  </si>
  <si>
    <t>Zalití rostlin vodou plochy nad 20 m2</t>
  </si>
  <si>
    <t>SML.CENA.9</t>
  </si>
  <si>
    <t xml:space="preserve">Odstranění kotvení  stromů (z kůlů)</t>
  </si>
  <si>
    <t>Celkem</t>
  </si>
  <si>
    <t>SO 960 - Podzemní kontejnery a oplocení</t>
  </si>
  <si>
    <t>122251101</t>
  </si>
  <si>
    <t>Odkopávky a prokopávky nezapažené v hornině třídy těžitelnosti I skupiny 3 objem do 20 m3 strojně</t>
  </si>
  <si>
    <t>-2107260424</t>
  </si>
  <si>
    <t>Odkopávky a prokopávky nezapažené strojně v hornině třídy těžitelnosti I skupiny 3 do 20 m3</t>
  </si>
  <si>
    <t>https://podminky.urs.cz/item/CS_URS_2024_02/122251101</t>
  </si>
  <si>
    <t>"odkop podezdívky podél stěny školy, materiál bude použit zpět" 17,5</t>
  </si>
  <si>
    <t>131251203</t>
  </si>
  <si>
    <t>Hloubení jam zapažených v hornině třídy těžitelnosti I skupiny 3 objem do 100 m3 strojně</t>
  </si>
  <si>
    <t>-1757568941</t>
  </si>
  <si>
    <t>Hloubení zapažených jam a zářezů strojně s urovnáním dna do předepsaného profilu a spádu v hornině třídy těžitelnosti I skupiny 3 přes 50 do 100 m3</t>
  </si>
  <si>
    <t>https://podminky.urs.cz/item/CS_URS_2024_02/131251203</t>
  </si>
  <si>
    <t>"hloubení jam pro kontejnery hl. 2,2m" 92,5</t>
  </si>
  <si>
    <t>151101102</t>
  </si>
  <si>
    <t>Zřízení příložného pažení a rozepření stěn rýh hl přes 2 do 4 m</t>
  </si>
  <si>
    <t>-1349790650</t>
  </si>
  <si>
    <t>Zřízení pažení a rozepření stěn rýh pro podzemní vedení příložné pro jakoukoliv mezerovitost, hloubky přes 2 do 4 m</t>
  </si>
  <si>
    <t>https://podminky.urs.cz/item/CS_URS_2024_02/151101102</t>
  </si>
  <si>
    <t>151101112</t>
  </si>
  <si>
    <t>Odstranění příložného pažení a rozepření stěn rýh hl přes 2 do 4 m</t>
  </si>
  <si>
    <t>1507981767</t>
  </si>
  <si>
    <t>Odstranění pažení a rozepření stěn rýh pro podzemní vedení s uložením materiálu na vzdálenost do 3 m od kraje výkopu příložné, hloubky přes 2 do 4 m</t>
  </si>
  <si>
    <t>https://podminky.urs.cz/item/CS_URS_2024_02/151101112</t>
  </si>
  <si>
    <t>850503672</t>
  </si>
  <si>
    <t>"přesun zeminy na deponii a zpět" 17,5</t>
  </si>
  <si>
    <t>-1786742491</t>
  </si>
  <si>
    <t>"odvoz přebytečné zeminy na skládku" 92,5</t>
  </si>
  <si>
    <t>167151101</t>
  </si>
  <si>
    <t>Nakládání výkopku z hornin třídy těžitelnosti I skupiny 1 až 3 do 100 m3</t>
  </si>
  <si>
    <t>1226871955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</si>
  <si>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</si>
  <si>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</si>
  <si>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"naložení zeminy na deponii" 17,5</t>
  </si>
  <si>
    <t>1204079607</t>
  </si>
  <si>
    <t>92,5*1,9 'Přepočtené koeficientem množství</t>
  </si>
  <si>
    <t>1490593090</t>
  </si>
  <si>
    <t>1881122034</t>
  </si>
  <si>
    <t>"uložení zeminy na deponii" 17,5</t>
  </si>
  <si>
    <t>-176088519</t>
  </si>
  <si>
    <t>"zásyp kontejnerů materiálem DK fr. 16/32" 37,8</t>
  </si>
  <si>
    <t>"zásyp štěrkodrtí vrchní vrstva DK fr. 10/15" 26</t>
  </si>
  <si>
    <t>58343930</t>
  </si>
  <si>
    <t>kamenivo drcené hrubé frakce 16/32</t>
  </si>
  <si>
    <t>1450461410</t>
  </si>
  <si>
    <t>37,8*2 'Přepočtené koeficientem množství</t>
  </si>
  <si>
    <t>58343903</t>
  </si>
  <si>
    <t>kamenivo drcené hrubé frakce 10/15</t>
  </si>
  <si>
    <t>-952475532</t>
  </si>
  <si>
    <t>-2032758819</t>
  </si>
  <si>
    <t>"zásyp podezdívky podel školy, využití původního materiálu" 17,5</t>
  </si>
  <si>
    <t>271542211</t>
  </si>
  <si>
    <t>Podsyp pod základové konstrukce se zhutněním z netříděné štěrkodrtě</t>
  </si>
  <si>
    <t>1096208580</t>
  </si>
  <si>
    <t>Podsyp pod základové konstrukce se zhutněním a urovnáním povrchu ze štěrkodrtě netříděné</t>
  </si>
  <si>
    <t>https://podminky.urs.cz/item/CS_URS_2024_02/271542211</t>
  </si>
  <si>
    <t>"podsyp ze štěrkodrtě fr. 0/32 pod nové oplocení" 39*0,65*0,1</t>
  </si>
  <si>
    <t>271572211</t>
  </si>
  <si>
    <t>Podsyp pod základové konstrukce se zhutněním z netříděného štěrkopísku</t>
  </si>
  <si>
    <t>1387208943</t>
  </si>
  <si>
    <t>Podsyp pod základové konstrukce se zhutněním a urovnáním povrchu ze štěrkopísku netříděného</t>
  </si>
  <si>
    <t>https://podminky.urs.cz/item/CS_URS_2024_02/271572211</t>
  </si>
  <si>
    <t>"podsyp pod kontejnery z ŠP fr. 4/8" 6,6</t>
  </si>
  <si>
    <t>338171113</t>
  </si>
  <si>
    <t>Osazování sloupků a vzpěr plotových ocelových v do 2 m se zabetonováním</t>
  </si>
  <si>
    <t>-1970175228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</si>
  <si>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</si>
  <si>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</si>
  <si>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"sloupky pro oplocení" 18</t>
  </si>
  <si>
    <t>"sloupky pro bránu" 2</t>
  </si>
  <si>
    <t>55342260</t>
  </si>
  <si>
    <t>sloupek plotový koncový Pz a komaxitový 2000/48x1,5mm</t>
  </si>
  <si>
    <t>-326072798</t>
  </si>
  <si>
    <t>55342252</t>
  </si>
  <si>
    <t>sloupek plotový průběžný Pz a komaxitový 2000/38x1,5mm</t>
  </si>
  <si>
    <t>-324556820</t>
  </si>
  <si>
    <t>348171141</t>
  </si>
  <si>
    <t>Montáž panelového svařovaného oplocení v do 1,0 m</t>
  </si>
  <si>
    <t>-2138876409</t>
  </si>
  <si>
    <t>Montáž oplocení z dílců kovových panelových svařovaných, na ocelové profilované sloupky, výšky do 1,0 m</t>
  </si>
  <si>
    <t>https://podminky.urs.cz/item/CS_URS_2024_02/348171141</t>
  </si>
  <si>
    <t xml:space="preserve">"oplocení výšky 0,8m z </t>
  </si>
  <si>
    <t>"oplocení výšky 0,8m z 3D drátěného pletiva" 39</t>
  </si>
  <si>
    <t>55342410</t>
  </si>
  <si>
    <t>plotový panel svařovaný v 0,5-1,0m průměru drátu 5mm oka 55x200mm s horizontálním prolisem povrchová úprava PZ komaxit</t>
  </si>
  <si>
    <t>-1087712168</t>
  </si>
  <si>
    <t>19*0,4 'Přepočtené koeficientem množství</t>
  </si>
  <si>
    <t>348172116</t>
  </si>
  <si>
    <t>Montáž vjezdových bran samonosných jednokřídlových pl přes 9 m2 do 12 m2</t>
  </si>
  <si>
    <t>1554763881</t>
  </si>
  <si>
    <t>Montáž vjezdových bran samonosných posuvných jednokřídlových plochy přes 9 do 12 m2</t>
  </si>
  <si>
    <t>https://podminky.urs.cz/item/CS_URS_2024_02/348172116</t>
  </si>
  <si>
    <t>"vjezdová brána dl. 7m, výška 1,3m s přípravou pro možné budoucí elektronické ovládání" 1</t>
  </si>
  <si>
    <t>55341607</t>
  </si>
  <si>
    <t>brána pojezdová přes 9 do 12m2</t>
  </si>
  <si>
    <t>999089109</t>
  </si>
  <si>
    <t>brána pojezdová s výplní ze svislých ocelových Pz profilů přes 9 do 12m2</t>
  </si>
  <si>
    <t>0,758333333333333*12 'Přepočtené koeficientem množství</t>
  </si>
  <si>
    <t>348278003</t>
  </si>
  <si>
    <t>Plotová zídka tl 240 mm z cihel vápenopískových nebarvených dl 240 mm P 25 na MC vč spárování</t>
  </si>
  <si>
    <t>1225429817</t>
  </si>
  <si>
    <t>Ploty z cihel a tvárnic nepálených vápenopískových zídky na maltu cementovou včetně spárování z cihel plných 240x115x71 mm nebarvených, tloušťka zdiva 240 mm, P 25</t>
  </si>
  <si>
    <t>https://podminky.urs.cz/item/CS_URS_2024_02/348278003</t>
  </si>
  <si>
    <t>"podezdívka nového oplocení vč. prolití" 39*1,25</t>
  </si>
  <si>
    <t>451315124</t>
  </si>
  <si>
    <t>Podkladní nebo výplňová vrstva z betonu C 12/15 tl do 150 mm</t>
  </si>
  <si>
    <t>-316156964</t>
  </si>
  <si>
    <t>Podkladní a výplňové vrstvy z betonu prostého tloušťky do 150 mm, z betonu C 12/15</t>
  </si>
  <si>
    <t>https://podminky.urs.cz/item/CS_URS_2024_02/451315124</t>
  </si>
  <si>
    <t>"pod podezdívku" 39*0,65</t>
  </si>
  <si>
    <t>936001010R</t>
  </si>
  <si>
    <t>Podzemní kontejner na odpad objem 5m3, D+M</t>
  </si>
  <si>
    <t>1042262607</t>
  </si>
  <si>
    <t>936001020</t>
  </si>
  <si>
    <t>Podzemní kontejner na odpad objem 3m3, D+M</t>
  </si>
  <si>
    <t>-1740798197</t>
  </si>
  <si>
    <t>961044111</t>
  </si>
  <si>
    <t>Bourání základů z betonu prostého</t>
  </si>
  <si>
    <t>21764858</t>
  </si>
  <si>
    <t>https://podminky.urs.cz/item/CS_URS_2024_02/961044111</t>
  </si>
  <si>
    <t>"vybourání bet. podezdívky, suť 2,0 t/m3" (8,505+10,935)</t>
  </si>
  <si>
    <t>966072811</t>
  </si>
  <si>
    <t>Rozebrání rámového oplocení na ocelové sloupky v přes 1 do 2 m</t>
  </si>
  <si>
    <t>1452739858</t>
  </si>
  <si>
    <t>Rozebrání oplocení z dílců rámových na ocelové sloupky, výšky přes 1 do 2 m</t>
  </si>
  <si>
    <t>https://podminky.urs.cz/item/CS_URS_2024_02/966072811</t>
  </si>
  <si>
    <t>"demontáž, odvoz a likvidace oplocení" 40,5</t>
  </si>
  <si>
    <t>966073810</t>
  </si>
  <si>
    <t>Rozebrání vrat a vrátek k oplocení pl do 2 m2</t>
  </si>
  <si>
    <t>-1001566736</t>
  </si>
  <si>
    <t>Rozebrání vrat a vrátek k oplocení plochy jednotlivě do 2 m2</t>
  </si>
  <si>
    <t>https://podminky.urs.cz/item/CS_URS_2024_02/966073810</t>
  </si>
  <si>
    <t>"odstranění branky, odvoz a likvidace v režii zhotovitele"1</t>
  </si>
  <si>
    <t>966073812</t>
  </si>
  <si>
    <t>Rozebrání vrat a vrátek k oplocení pl přes 6 do 10 m2</t>
  </si>
  <si>
    <t>-1886536223</t>
  </si>
  <si>
    <t>Rozebrání vrat a vrátek k oplocení plochy jednotlivě přes 6 do 10 m2</t>
  </si>
  <si>
    <t>https://podminky.urs.cz/item/CS_URS_2024_02/966073812</t>
  </si>
  <si>
    <t>"odstranění brány, odvoz a likvidace v režii zhotovitele"1</t>
  </si>
  <si>
    <t>997013501</t>
  </si>
  <si>
    <t>Odvoz suti a vybouraných hmot na skládku nebo meziskládku do 1 km se složením</t>
  </si>
  <si>
    <t>236392344</t>
  </si>
  <si>
    <t>Odvoz suti a vybouraných hmot na skládku nebo meziskládku se složením, na vzdálenost do 1 km</t>
  </si>
  <si>
    <t>https://podminky.urs.cz/item/CS_URS_2024_02/997013501</t>
  </si>
  <si>
    <t>"odvoz suti na skládku VZD 5 km"</t>
  </si>
  <si>
    <t>"vybourání bet. podezdívky, suť 2,0 t/m3" (8,505+10,935)*2,0</t>
  </si>
  <si>
    <t>997013509</t>
  </si>
  <si>
    <t>Příplatek k odvozu suti a vybouraných hmot na skládku ZKD 1 km přes 1 km</t>
  </si>
  <si>
    <t>-1890550243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</si>
  <si>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</si>
  <si>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</si>
  <si>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38,88*4 'Přepočtené koeficientem množství</t>
  </si>
  <si>
    <t>997013861</t>
  </si>
  <si>
    <t>Poplatek za uložení stavebního odpadu na recyklační skládce (skládkovné) z prostého betonu kód odpadu 17 01 01</t>
  </si>
  <si>
    <t>301369784</t>
  </si>
  <si>
    <t>https://podminky.urs.cz/item/CS_URS_2024_02/997013861</t>
  </si>
  <si>
    <t>998232110</t>
  </si>
  <si>
    <t>Přesun hmot pro oplocení zděné z cihel nebo tvárnic v do 3 m</t>
  </si>
  <si>
    <t>-1915282362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</si>
  <si>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</si>
  <si>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https://podminky.urs.cz/item/CS_URS_2024_02/998232110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</si>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</sst>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44000" TargetMode="External" /><Relationship Id="rId3" Type="http://schemas.openxmlformats.org/officeDocument/2006/relationships/hyperlink" Target="https://podminky.urs.cz/item/CS_URS_2024_02/012414000" TargetMode="External" /><Relationship Id="rId4" Type="http://schemas.openxmlformats.org/officeDocument/2006/relationships/hyperlink" Target="https://podminky.urs.cz/item/CS_URS_2024_02/012444000" TargetMode="External" /><Relationship Id="rId5" Type="http://schemas.openxmlformats.org/officeDocument/2006/relationships/hyperlink" Target="https://podminky.urs.cz/item/CS_URS_2024_02/0132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32103000" TargetMode="External" /><Relationship Id="rId8" Type="http://schemas.openxmlformats.org/officeDocument/2006/relationships/hyperlink" Target="https://podminky.urs.cz/item/CS_URS_2024_02/032403000" TargetMode="External" /><Relationship Id="rId9" Type="http://schemas.openxmlformats.org/officeDocument/2006/relationships/hyperlink" Target="https://podminky.urs.cz/item/CS_URS_2024_02/034303000" TargetMode="External" /><Relationship Id="rId10" Type="http://schemas.openxmlformats.org/officeDocument/2006/relationships/hyperlink" Target="https://podminky.urs.cz/item/CS_URS_2024_02/034503000" TargetMode="External" /><Relationship Id="rId11" Type="http://schemas.openxmlformats.org/officeDocument/2006/relationships/hyperlink" Target="https://podminky.urs.cz/item/CS_URS_2024_02/043103000" TargetMode="External" /><Relationship Id="rId12" Type="http://schemas.openxmlformats.org/officeDocument/2006/relationships/hyperlink" Target="https://podminky.urs.cz/item/CS_URS_2024_02/045203000" TargetMode="External" /><Relationship Id="rId13" Type="http://schemas.openxmlformats.org/officeDocument/2006/relationships/hyperlink" Target="https://podminky.urs.cz/item/CS_URS_2024_02/091002000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4" TargetMode="External" /><Relationship Id="rId2" Type="http://schemas.openxmlformats.org/officeDocument/2006/relationships/hyperlink" Target="https://podminky.urs.cz/item/CS_URS_2024_02/113107185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30" TargetMode="External" /><Relationship Id="rId5" Type="http://schemas.openxmlformats.org/officeDocument/2006/relationships/hyperlink" Target="https://podminky.urs.cz/item/CS_URS_2024_02/113107231" TargetMode="External" /><Relationship Id="rId6" Type="http://schemas.openxmlformats.org/officeDocument/2006/relationships/hyperlink" Target="https://podminky.urs.cz/item/CS_URS_2024_02/113107241" TargetMode="External" /><Relationship Id="rId7" Type="http://schemas.openxmlformats.org/officeDocument/2006/relationships/hyperlink" Target="https://podminky.urs.cz/item/CS_URS_2024_02/113154522" TargetMode="External" /><Relationship Id="rId8" Type="http://schemas.openxmlformats.org/officeDocument/2006/relationships/hyperlink" Target="https://podminky.urs.cz/item/CS_URS_2024_02/113154526" TargetMode="External" /><Relationship Id="rId9" Type="http://schemas.openxmlformats.org/officeDocument/2006/relationships/hyperlink" Target="https://podminky.urs.cz/item/CS_URS_2024_02/113202111" TargetMode="External" /><Relationship Id="rId10" Type="http://schemas.openxmlformats.org/officeDocument/2006/relationships/hyperlink" Target="https://podminky.urs.cz/item/CS_URS_2024_02/113203111" TargetMode="External" /><Relationship Id="rId11" Type="http://schemas.openxmlformats.org/officeDocument/2006/relationships/hyperlink" Target="https://podminky.urs.cz/item/CS_URS_2024_02/121151123" TargetMode="External" /><Relationship Id="rId12" Type="http://schemas.openxmlformats.org/officeDocument/2006/relationships/hyperlink" Target="https://podminky.urs.cz/item/CS_URS_2024_02/122251104" TargetMode="External" /><Relationship Id="rId13" Type="http://schemas.openxmlformats.org/officeDocument/2006/relationships/hyperlink" Target="https://podminky.urs.cz/item/CS_URS_2024_02/122251105" TargetMode="External" /><Relationship Id="rId14" Type="http://schemas.openxmlformats.org/officeDocument/2006/relationships/hyperlink" Target="https://podminky.urs.cz/item/CS_URS_2024_02/131251202" TargetMode="External" /><Relationship Id="rId15" Type="http://schemas.openxmlformats.org/officeDocument/2006/relationships/hyperlink" Target="https://podminky.urs.cz/item/CS_URS_2024_02/132251102" TargetMode="External" /><Relationship Id="rId16" Type="http://schemas.openxmlformats.org/officeDocument/2006/relationships/hyperlink" Target="https://podminky.urs.cz/item/CS_URS_2024_02/132254203" TargetMode="External" /><Relationship Id="rId17" Type="http://schemas.openxmlformats.org/officeDocument/2006/relationships/hyperlink" Target="https://podminky.urs.cz/item/CS_URS_2024_02/151101101" TargetMode="External" /><Relationship Id="rId18" Type="http://schemas.openxmlformats.org/officeDocument/2006/relationships/hyperlink" Target="https://podminky.urs.cz/item/CS_URS_2024_02/151101111" TargetMode="External" /><Relationship Id="rId19" Type="http://schemas.openxmlformats.org/officeDocument/2006/relationships/hyperlink" Target="https://podminky.urs.cz/item/CS_URS_2024_02/162351103" TargetMode="External" /><Relationship Id="rId20" Type="http://schemas.openxmlformats.org/officeDocument/2006/relationships/hyperlink" Target="https://podminky.urs.cz/item/CS_URS_2024_02/162651112" TargetMode="External" /><Relationship Id="rId21" Type="http://schemas.openxmlformats.org/officeDocument/2006/relationships/hyperlink" Target="https://podminky.urs.cz/item/CS_URS_2024_02/171151103" TargetMode="External" /><Relationship Id="rId22" Type="http://schemas.openxmlformats.org/officeDocument/2006/relationships/hyperlink" Target="https://podminky.urs.cz/item/CS_URS_2024_02/171201231" TargetMode="External" /><Relationship Id="rId23" Type="http://schemas.openxmlformats.org/officeDocument/2006/relationships/hyperlink" Target="https://podminky.urs.cz/item/CS_URS_2024_02/171251201" TargetMode="External" /><Relationship Id="rId24" Type="http://schemas.openxmlformats.org/officeDocument/2006/relationships/hyperlink" Target="https://podminky.urs.cz/item/CS_URS_2024_02/174151101" TargetMode="External" /><Relationship Id="rId25" Type="http://schemas.openxmlformats.org/officeDocument/2006/relationships/hyperlink" Target="https://podminky.urs.cz/item/CS_URS_2024_02/175151101" TargetMode="External" /><Relationship Id="rId26" Type="http://schemas.openxmlformats.org/officeDocument/2006/relationships/hyperlink" Target="https://podminky.urs.cz/item/CS_URS_2024_02/180405111" TargetMode="External" /><Relationship Id="rId27" Type="http://schemas.openxmlformats.org/officeDocument/2006/relationships/hyperlink" Target="https://podminky.urs.cz/item/CS_URS_2024_02/181951112" TargetMode="External" /><Relationship Id="rId28" Type="http://schemas.openxmlformats.org/officeDocument/2006/relationships/hyperlink" Target="https://podminky.urs.cz/item/CS_URS_2024_02/185804312" TargetMode="External" /><Relationship Id="rId29" Type="http://schemas.openxmlformats.org/officeDocument/2006/relationships/hyperlink" Target="https://podminky.urs.cz/item/CS_URS_2024_02/185851121" TargetMode="External" /><Relationship Id="rId30" Type="http://schemas.openxmlformats.org/officeDocument/2006/relationships/hyperlink" Target="https://podminky.urs.cz/item/CS_URS_2024_02/185851129" TargetMode="External" /><Relationship Id="rId31" Type="http://schemas.openxmlformats.org/officeDocument/2006/relationships/hyperlink" Target="https://podminky.urs.cz/item/CS_URS_2024_02/211971121" TargetMode="External" /><Relationship Id="rId32" Type="http://schemas.openxmlformats.org/officeDocument/2006/relationships/hyperlink" Target="https://podminky.urs.cz/item/CS_URS_2024_02/212752402" TargetMode="External" /><Relationship Id="rId33" Type="http://schemas.openxmlformats.org/officeDocument/2006/relationships/hyperlink" Target="https://podminky.urs.cz/item/CS_URS_2024_02/358315114" TargetMode="External" /><Relationship Id="rId34" Type="http://schemas.openxmlformats.org/officeDocument/2006/relationships/hyperlink" Target="https://podminky.urs.cz/item/CS_URS_2024_02/451572111" TargetMode="External" /><Relationship Id="rId35" Type="http://schemas.openxmlformats.org/officeDocument/2006/relationships/hyperlink" Target="https://podminky.urs.cz/item/CS_URS_2024_02/564851011" TargetMode="External" /><Relationship Id="rId36" Type="http://schemas.openxmlformats.org/officeDocument/2006/relationships/hyperlink" Target="https://podminky.urs.cz/item/CS_URS_2024_02/564861111" TargetMode="External" /><Relationship Id="rId37" Type="http://schemas.openxmlformats.org/officeDocument/2006/relationships/hyperlink" Target="https://podminky.urs.cz/item/CS_URS_2024_02/565155121" TargetMode="External" /><Relationship Id="rId38" Type="http://schemas.openxmlformats.org/officeDocument/2006/relationships/hyperlink" Target="https://podminky.urs.cz/item/CS_URS_2024_02/567122112" TargetMode="External" /><Relationship Id="rId39" Type="http://schemas.openxmlformats.org/officeDocument/2006/relationships/hyperlink" Target="https://podminky.urs.cz/item/CS_URS_2024_02/573111112" TargetMode="External" /><Relationship Id="rId40" Type="http://schemas.openxmlformats.org/officeDocument/2006/relationships/hyperlink" Target="https://podminky.urs.cz/item/CS_URS_2024_02/573231106" TargetMode="External" /><Relationship Id="rId41" Type="http://schemas.openxmlformats.org/officeDocument/2006/relationships/hyperlink" Target="https://podminky.urs.cz/item/CS_URS_2024_02/577134121" TargetMode="External" /><Relationship Id="rId42" Type="http://schemas.openxmlformats.org/officeDocument/2006/relationships/hyperlink" Target="https://podminky.urs.cz/item/CS_URS_2024_02/593532114" TargetMode="External" /><Relationship Id="rId43" Type="http://schemas.openxmlformats.org/officeDocument/2006/relationships/hyperlink" Target="https://podminky.urs.cz/item/CS_URS_2024_02/871313121" TargetMode="External" /><Relationship Id="rId44" Type="http://schemas.openxmlformats.org/officeDocument/2006/relationships/hyperlink" Target="https://podminky.urs.cz/item/CS_URS_2024_02/871353121" TargetMode="External" /><Relationship Id="rId45" Type="http://schemas.openxmlformats.org/officeDocument/2006/relationships/hyperlink" Target="https://podminky.urs.cz/item/CS_URS_2024_02/877310310" TargetMode="External" /><Relationship Id="rId46" Type="http://schemas.openxmlformats.org/officeDocument/2006/relationships/hyperlink" Target="https://podminky.urs.cz/item/CS_URS_2024_02/877350310" TargetMode="External" /><Relationship Id="rId47" Type="http://schemas.openxmlformats.org/officeDocument/2006/relationships/hyperlink" Target="https://podminky.urs.cz/item/CS_URS_2024_02/899132111" TargetMode="External" /><Relationship Id="rId48" Type="http://schemas.openxmlformats.org/officeDocument/2006/relationships/hyperlink" Target="https://podminky.urs.cz/item/CS_URS_2024_02/899132112" TargetMode="External" /><Relationship Id="rId49" Type="http://schemas.openxmlformats.org/officeDocument/2006/relationships/hyperlink" Target="https://podminky.urs.cz/item/CS_URS_2024_02/899132212" TargetMode="External" /><Relationship Id="rId50" Type="http://schemas.openxmlformats.org/officeDocument/2006/relationships/hyperlink" Target="https://podminky.urs.cz/item/CS_URS_2024_02/899722113" TargetMode="External" /><Relationship Id="rId51" Type="http://schemas.openxmlformats.org/officeDocument/2006/relationships/hyperlink" Target="https://podminky.urs.cz/item/CS_URS_2024_02/911381823" TargetMode="External" /><Relationship Id="rId52" Type="http://schemas.openxmlformats.org/officeDocument/2006/relationships/hyperlink" Target="https://podminky.urs.cz/item/CS_URS_2024_02/914111111" TargetMode="External" /><Relationship Id="rId53" Type="http://schemas.openxmlformats.org/officeDocument/2006/relationships/hyperlink" Target="https://podminky.urs.cz/item/CS_URS_2024_02/914111121" TargetMode="External" /><Relationship Id="rId54" Type="http://schemas.openxmlformats.org/officeDocument/2006/relationships/hyperlink" Target="https://podminky.urs.cz/item/CS_URS_2024_02/914511112" TargetMode="External" /><Relationship Id="rId55" Type="http://schemas.openxmlformats.org/officeDocument/2006/relationships/hyperlink" Target="https://podminky.urs.cz/item/CS_URS_2024_02/915111116" TargetMode="External" /><Relationship Id="rId56" Type="http://schemas.openxmlformats.org/officeDocument/2006/relationships/hyperlink" Target="https://podminky.urs.cz/item/CS_URS_2024_02/915131112" TargetMode="External" /><Relationship Id="rId57" Type="http://schemas.openxmlformats.org/officeDocument/2006/relationships/hyperlink" Target="https://podminky.urs.cz/item/CS_URS_2024_02/915211116" TargetMode="External" /><Relationship Id="rId58" Type="http://schemas.openxmlformats.org/officeDocument/2006/relationships/hyperlink" Target="https://podminky.urs.cz/item/CS_URS_2024_02/915231112" TargetMode="External" /><Relationship Id="rId59" Type="http://schemas.openxmlformats.org/officeDocument/2006/relationships/hyperlink" Target="https://podminky.urs.cz/item/CS_URS_2024_02/915611111" TargetMode="External" /><Relationship Id="rId60" Type="http://schemas.openxmlformats.org/officeDocument/2006/relationships/hyperlink" Target="https://podminky.urs.cz/item/CS_URS_2024_02/915621111" TargetMode="External" /><Relationship Id="rId61" Type="http://schemas.openxmlformats.org/officeDocument/2006/relationships/hyperlink" Target="https://podminky.urs.cz/item/CS_URS_2024_02/916131213" TargetMode="External" /><Relationship Id="rId62" Type="http://schemas.openxmlformats.org/officeDocument/2006/relationships/hyperlink" Target="https://podminky.urs.cz/item/CS_URS_2024_02/916132112" TargetMode="External" /><Relationship Id="rId63" Type="http://schemas.openxmlformats.org/officeDocument/2006/relationships/hyperlink" Target="https://podminky.urs.cz/item/CS_URS_2024_02/916132113" TargetMode="External" /><Relationship Id="rId64" Type="http://schemas.openxmlformats.org/officeDocument/2006/relationships/hyperlink" Target="https://podminky.urs.cz/item/CS_URS_2024_02/916231293" TargetMode="External" /><Relationship Id="rId65" Type="http://schemas.openxmlformats.org/officeDocument/2006/relationships/hyperlink" Target="https://podminky.urs.cz/item/CS_URS_2024_02/919726121" TargetMode="External" /><Relationship Id="rId66" Type="http://schemas.openxmlformats.org/officeDocument/2006/relationships/hyperlink" Target="https://podminky.urs.cz/item/CS_URS_2024_02/919732211" TargetMode="External" /><Relationship Id="rId67" Type="http://schemas.openxmlformats.org/officeDocument/2006/relationships/hyperlink" Target="https://podminky.urs.cz/item/CS_URS_2024_02/919735111" TargetMode="External" /><Relationship Id="rId68" Type="http://schemas.openxmlformats.org/officeDocument/2006/relationships/hyperlink" Target="https://podminky.urs.cz/item/CS_URS_2024_02/966006132" TargetMode="External" /><Relationship Id="rId69" Type="http://schemas.openxmlformats.org/officeDocument/2006/relationships/hyperlink" Target="https://podminky.urs.cz/item/CS_URS_2024_02/979071022" TargetMode="External" /><Relationship Id="rId70" Type="http://schemas.openxmlformats.org/officeDocument/2006/relationships/hyperlink" Target="https://podminky.urs.cz/item/CS_URS_2024_02/997221551" TargetMode="External" /><Relationship Id="rId71" Type="http://schemas.openxmlformats.org/officeDocument/2006/relationships/hyperlink" Target="https://podminky.urs.cz/item/CS_URS_2024_02/997221559" TargetMode="External" /><Relationship Id="rId72" Type="http://schemas.openxmlformats.org/officeDocument/2006/relationships/hyperlink" Target="https://podminky.urs.cz/item/CS_URS_2024_02/997221571" TargetMode="External" /><Relationship Id="rId73" Type="http://schemas.openxmlformats.org/officeDocument/2006/relationships/hyperlink" Target="https://podminky.urs.cz/item/CS_URS_2024_02/997221579" TargetMode="External" /><Relationship Id="rId74" Type="http://schemas.openxmlformats.org/officeDocument/2006/relationships/hyperlink" Target="https://podminky.urs.cz/item/CS_URS_2024_02/997221611" TargetMode="External" /><Relationship Id="rId75" Type="http://schemas.openxmlformats.org/officeDocument/2006/relationships/hyperlink" Target="https://podminky.urs.cz/item/CS_URS_2024_02/997221665" TargetMode="External" /><Relationship Id="rId76" Type="http://schemas.openxmlformats.org/officeDocument/2006/relationships/hyperlink" Target="https://podminky.urs.cz/item/CS_URS_2024_02/997221861" TargetMode="External" /><Relationship Id="rId77" Type="http://schemas.openxmlformats.org/officeDocument/2006/relationships/hyperlink" Target="https://podminky.urs.cz/item/CS_URS_2024_02/997221873" TargetMode="External" /><Relationship Id="rId78" Type="http://schemas.openxmlformats.org/officeDocument/2006/relationships/hyperlink" Target="https://podminky.urs.cz/item/CS_URS_2024_02/997221875" TargetMode="External" /><Relationship Id="rId79" Type="http://schemas.openxmlformats.org/officeDocument/2006/relationships/hyperlink" Target="https://podminky.urs.cz/item/CS_URS_2024_02/998223011" TargetMode="External" /><Relationship Id="rId80" Type="http://schemas.openxmlformats.org/officeDocument/2006/relationships/hyperlink" Target="https://podminky.urs.cz/item/CS_URS_2024_02/460171662" TargetMode="External" /><Relationship Id="rId81" Type="http://schemas.openxmlformats.org/officeDocument/2006/relationships/hyperlink" Target="https://podminky.urs.cz/item/CS_URS_2024_02/460341113" TargetMode="External" /><Relationship Id="rId82" Type="http://schemas.openxmlformats.org/officeDocument/2006/relationships/hyperlink" Target="https://podminky.urs.cz/item/CS_URS_2024_02/460341121" TargetMode="External" /><Relationship Id="rId83" Type="http://schemas.openxmlformats.org/officeDocument/2006/relationships/hyperlink" Target="https://podminky.urs.cz/item/CS_URS_2024_02/460361121" TargetMode="External" /><Relationship Id="rId84" Type="http://schemas.openxmlformats.org/officeDocument/2006/relationships/hyperlink" Target="https://podminky.urs.cz/item/CS_URS_2024_02/460431682" TargetMode="External" /><Relationship Id="rId85" Type="http://schemas.openxmlformats.org/officeDocument/2006/relationships/hyperlink" Target="https://podminky.urs.cz/item/CS_URS_2024_02/460451682" TargetMode="External" /><Relationship Id="rId86" Type="http://schemas.openxmlformats.org/officeDocument/2006/relationships/hyperlink" Target="https://podminky.urs.cz/item/CS_URS_2024_02/460661114" TargetMode="External" /><Relationship Id="rId87" Type="http://schemas.openxmlformats.org/officeDocument/2006/relationships/hyperlink" Target="https://podminky.urs.cz/item/CS_URS_2024_02/460671113" TargetMode="External" /><Relationship Id="rId88" Type="http://schemas.openxmlformats.org/officeDocument/2006/relationships/hyperlink" Target="https://podminky.urs.cz/item/CS_URS_2024_02/460751112" TargetMode="External" /><Relationship Id="rId89" Type="http://schemas.openxmlformats.org/officeDocument/2006/relationships/hyperlink" Target="https://podminky.urs.cz/item/CS_URS_2024_02/094002000" TargetMode="External" /><Relationship Id="rId9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2" TargetMode="External" /><Relationship Id="rId2" Type="http://schemas.openxmlformats.org/officeDocument/2006/relationships/hyperlink" Target="https://podminky.urs.cz/item/CS_URS_2024_02/113106144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41" TargetMode="External" /><Relationship Id="rId5" Type="http://schemas.openxmlformats.org/officeDocument/2006/relationships/hyperlink" Target="https://podminky.urs.cz/item/CS_URS_2024_02/113107331" TargetMode="External" /><Relationship Id="rId6" Type="http://schemas.openxmlformats.org/officeDocument/2006/relationships/hyperlink" Target="https://podminky.urs.cz/item/CS_URS_2024_02/113154522" TargetMode="External" /><Relationship Id="rId7" Type="http://schemas.openxmlformats.org/officeDocument/2006/relationships/hyperlink" Target="https://podminky.urs.cz/item/CS_URS_2024_02/113154526" TargetMode="External" /><Relationship Id="rId8" Type="http://schemas.openxmlformats.org/officeDocument/2006/relationships/hyperlink" Target="https://podminky.urs.cz/item/CS_URS_2024_02/113202111" TargetMode="External" /><Relationship Id="rId9" Type="http://schemas.openxmlformats.org/officeDocument/2006/relationships/hyperlink" Target="https://podminky.urs.cz/item/CS_URS_2024_02/121151123" TargetMode="External" /><Relationship Id="rId10" Type="http://schemas.openxmlformats.org/officeDocument/2006/relationships/hyperlink" Target="https://podminky.urs.cz/item/CS_URS_2024_02/122251104" TargetMode="External" /><Relationship Id="rId11" Type="http://schemas.openxmlformats.org/officeDocument/2006/relationships/hyperlink" Target="https://podminky.urs.cz/item/CS_URS_2024_02/131251202" TargetMode="External" /><Relationship Id="rId12" Type="http://schemas.openxmlformats.org/officeDocument/2006/relationships/hyperlink" Target="https://podminky.urs.cz/item/CS_URS_2024_02/151101101" TargetMode="External" /><Relationship Id="rId13" Type="http://schemas.openxmlformats.org/officeDocument/2006/relationships/hyperlink" Target="https://podminky.urs.cz/item/CS_URS_2024_02/151101111" TargetMode="External" /><Relationship Id="rId14" Type="http://schemas.openxmlformats.org/officeDocument/2006/relationships/hyperlink" Target="https://podminky.urs.cz/item/CS_URS_2024_02/162351103" TargetMode="External" /><Relationship Id="rId15" Type="http://schemas.openxmlformats.org/officeDocument/2006/relationships/hyperlink" Target="https://podminky.urs.cz/item/CS_URS_2024_02/162651112" TargetMode="External" /><Relationship Id="rId16" Type="http://schemas.openxmlformats.org/officeDocument/2006/relationships/hyperlink" Target="https://podminky.urs.cz/item/CS_URS_2024_02/171151103" TargetMode="External" /><Relationship Id="rId17" Type="http://schemas.openxmlformats.org/officeDocument/2006/relationships/hyperlink" Target="https://podminky.urs.cz/item/CS_URS_2024_02/171201231" TargetMode="External" /><Relationship Id="rId18" Type="http://schemas.openxmlformats.org/officeDocument/2006/relationships/hyperlink" Target="https://podminky.urs.cz/item/CS_URS_2024_02/171251201" TargetMode="External" /><Relationship Id="rId19" Type="http://schemas.openxmlformats.org/officeDocument/2006/relationships/hyperlink" Target="https://podminky.urs.cz/item/CS_URS_2024_02/174151101" TargetMode="External" /><Relationship Id="rId20" Type="http://schemas.openxmlformats.org/officeDocument/2006/relationships/hyperlink" Target="https://podminky.urs.cz/item/CS_URS_2024_02/181351113" TargetMode="External" /><Relationship Id="rId21" Type="http://schemas.openxmlformats.org/officeDocument/2006/relationships/hyperlink" Target="https://podminky.urs.cz/item/CS_URS_2024_02/181411131" TargetMode="External" /><Relationship Id="rId22" Type="http://schemas.openxmlformats.org/officeDocument/2006/relationships/hyperlink" Target="https://podminky.urs.cz/item/CS_URS_2024_02/181951111" TargetMode="External" /><Relationship Id="rId23" Type="http://schemas.openxmlformats.org/officeDocument/2006/relationships/hyperlink" Target="https://podminky.urs.cz/item/CS_URS_2024_02/181951112" TargetMode="External" /><Relationship Id="rId24" Type="http://schemas.openxmlformats.org/officeDocument/2006/relationships/hyperlink" Target="https://podminky.urs.cz/item/CS_URS_2024_02/185804312" TargetMode="External" /><Relationship Id="rId25" Type="http://schemas.openxmlformats.org/officeDocument/2006/relationships/hyperlink" Target="https://podminky.urs.cz/item/CS_URS_2024_02/185851121" TargetMode="External" /><Relationship Id="rId26" Type="http://schemas.openxmlformats.org/officeDocument/2006/relationships/hyperlink" Target="https://podminky.urs.cz/item/CS_URS_2024_02/185851129" TargetMode="External" /><Relationship Id="rId27" Type="http://schemas.openxmlformats.org/officeDocument/2006/relationships/hyperlink" Target="https://podminky.urs.cz/item/CS_URS_2024_02/358315114" TargetMode="External" /><Relationship Id="rId28" Type="http://schemas.openxmlformats.org/officeDocument/2006/relationships/hyperlink" Target="https://podminky.urs.cz/item/CS_URS_2024_02/564851111" TargetMode="External" /><Relationship Id="rId29" Type="http://schemas.openxmlformats.org/officeDocument/2006/relationships/hyperlink" Target="https://podminky.urs.cz/item/CS_URS_2024_02/564871111" TargetMode="External" /><Relationship Id="rId30" Type="http://schemas.openxmlformats.org/officeDocument/2006/relationships/hyperlink" Target="https://podminky.urs.cz/item/CS_URS_2024_02/596211123" TargetMode="External" /><Relationship Id="rId31" Type="http://schemas.openxmlformats.org/officeDocument/2006/relationships/hyperlink" Target="https://podminky.urs.cz/item/CS_URS_2024_02/596211223" TargetMode="External" /><Relationship Id="rId32" Type="http://schemas.openxmlformats.org/officeDocument/2006/relationships/hyperlink" Target="https://podminky.urs.cz/item/CS_URS_2024_02/899132111" TargetMode="External" /><Relationship Id="rId33" Type="http://schemas.openxmlformats.org/officeDocument/2006/relationships/hyperlink" Target="https://podminky.urs.cz/item/CS_URS_2024_02/899132112" TargetMode="External" /><Relationship Id="rId34" Type="http://schemas.openxmlformats.org/officeDocument/2006/relationships/hyperlink" Target="https://podminky.urs.cz/item/CS_URS_2024_02/899132212" TargetMode="External" /><Relationship Id="rId35" Type="http://schemas.openxmlformats.org/officeDocument/2006/relationships/hyperlink" Target="https://podminky.urs.cz/item/CS_URS_2024_02/899132213" TargetMode="External" /><Relationship Id="rId36" Type="http://schemas.openxmlformats.org/officeDocument/2006/relationships/hyperlink" Target="https://podminky.urs.cz/item/CS_URS_2024_02/914111111" TargetMode="External" /><Relationship Id="rId37" Type="http://schemas.openxmlformats.org/officeDocument/2006/relationships/hyperlink" Target="https://podminky.urs.cz/item/CS_URS_2024_02/914511112" TargetMode="External" /><Relationship Id="rId38" Type="http://schemas.openxmlformats.org/officeDocument/2006/relationships/hyperlink" Target="https://podminky.urs.cz/item/CS_URS_2024_02/916231213" TargetMode="External" /><Relationship Id="rId39" Type="http://schemas.openxmlformats.org/officeDocument/2006/relationships/hyperlink" Target="https://podminky.urs.cz/item/CS_URS_2024_02/936104211" TargetMode="External" /><Relationship Id="rId40" Type="http://schemas.openxmlformats.org/officeDocument/2006/relationships/hyperlink" Target="https://podminky.urs.cz/item/CS_URS_2024_02/936124112" TargetMode="External" /><Relationship Id="rId41" Type="http://schemas.openxmlformats.org/officeDocument/2006/relationships/hyperlink" Target="https://podminky.urs.cz/item/CS_URS_2024_02/936174311" TargetMode="External" /><Relationship Id="rId42" Type="http://schemas.openxmlformats.org/officeDocument/2006/relationships/hyperlink" Target="https://podminky.urs.cz/item/CS_URS_2024_02/966001211" TargetMode="External" /><Relationship Id="rId43" Type="http://schemas.openxmlformats.org/officeDocument/2006/relationships/hyperlink" Target="https://podminky.urs.cz/item/CS_URS_2024_02/966001311" TargetMode="External" /><Relationship Id="rId44" Type="http://schemas.openxmlformats.org/officeDocument/2006/relationships/hyperlink" Target="https://podminky.urs.cz/item/CS_URS_2024_02/966001411" TargetMode="External" /><Relationship Id="rId45" Type="http://schemas.openxmlformats.org/officeDocument/2006/relationships/hyperlink" Target="https://podminky.urs.cz/item/CS_URS_2024_02/966008211" TargetMode="External" /><Relationship Id="rId46" Type="http://schemas.openxmlformats.org/officeDocument/2006/relationships/hyperlink" Target="https://podminky.urs.cz/item/CS_URS_2024_02/966071822" TargetMode="External" /><Relationship Id="rId47" Type="http://schemas.openxmlformats.org/officeDocument/2006/relationships/hyperlink" Target="https://podminky.urs.cz/item/CS_URS_2024_02/997221551" TargetMode="External" /><Relationship Id="rId48" Type="http://schemas.openxmlformats.org/officeDocument/2006/relationships/hyperlink" Target="https://podminky.urs.cz/item/CS_URS_2024_02/997221559" TargetMode="External" /><Relationship Id="rId49" Type="http://schemas.openxmlformats.org/officeDocument/2006/relationships/hyperlink" Target="https://podminky.urs.cz/item/CS_URS_2024_02/997221611" TargetMode="External" /><Relationship Id="rId50" Type="http://schemas.openxmlformats.org/officeDocument/2006/relationships/hyperlink" Target="https://podminky.urs.cz/item/CS_URS_2024_02/997221861" TargetMode="External" /><Relationship Id="rId51" Type="http://schemas.openxmlformats.org/officeDocument/2006/relationships/hyperlink" Target="https://podminky.urs.cz/item/CS_URS_2024_02/997221873" TargetMode="External" /><Relationship Id="rId52" Type="http://schemas.openxmlformats.org/officeDocument/2006/relationships/hyperlink" Target="https://podminky.urs.cz/item/CS_URS_2024_02/997221875" TargetMode="External" /><Relationship Id="rId53" Type="http://schemas.openxmlformats.org/officeDocument/2006/relationships/hyperlink" Target="https://podminky.urs.cz/item/CS_URS_2024_02/998223011" TargetMode="External" /><Relationship Id="rId54" Type="http://schemas.openxmlformats.org/officeDocument/2006/relationships/hyperlink" Target="https://podminky.urs.cz/item/CS_URS_2024_02/711161115" TargetMode="External" /><Relationship Id="rId55" Type="http://schemas.openxmlformats.org/officeDocument/2006/relationships/hyperlink" Target="https://podminky.urs.cz/item/CS_URS_2024_02/094002000" TargetMode="External" /><Relationship Id="rId5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1" TargetMode="External" /><Relationship Id="rId2" Type="http://schemas.openxmlformats.org/officeDocument/2006/relationships/hyperlink" Target="https://podminky.urs.cz/item/CS_URS_2024_02/131251203" TargetMode="External" /><Relationship Id="rId3" Type="http://schemas.openxmlformats.org/officeDocument/2006/relationships/hyperlink" Target="https://podminky.urs.cz/item/CS_URS_2024_02/151101102" TargetMode="External" /><Relationship Id="rId4" Type="http://schemas.openxmlformats.org/officeDocument/2006/relationships/hyperlink" Target="https://podminky.urs.cz/item/CS_URS_2024_02/151101112" TargetMode="External" /><Relationship Id="rId5" Type="http://schemas.openxmlformats.org/officeDocument/2006/relationships/hyperlink" Target="https://podminky.urs.cz/item/CS_URS_2024_02/162351103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6715110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4151101" TargetMode="External" /><Relationship Id="rId13" Type="http://schemas.openxmlformats.org/officeDocument/2006/relationships/hyperlink" Target="https://podminky.urs.cz/item/CS_URS_2024_02/271542211" TargetMode="External" /><Relationship Id="rId14" Type="http://schemas.openxmlformats.org/officeDocument/2006/relationships/hyperlink" Target="https://podminky.urs.cz/item/CS_URS_2024_02/271572211" TargetMode="External" /><Relationship Id="rId15" Type="http://schemas.openxmlformats.org/officeDocument/2006/relationships/hyperlink" Target="https://podminky.urs.cz/item/CS_URS_2024_02/338171113" TargetMode="External" /><Relationship Id="rId16" Type="http://schemas.openxmlformats.org/officeDocument/2006/relationships/hyperlink" Target="https://podminky.urs.cz/item/CS_URS_2024_02/348171141" TargetMode="External" /><Relationship Id="rId17" Type="http://schemas.openxmlformats.org/officeDocument/2006/relationships/hyperlink" Target="https://podminky.urs.cz/item/CS_URS_2024_02/348172116" TargetMode="External" /><Relationship Id="rId18" Type="http://schemas.openxmlformats.org/officeDocument/2006/relationships/hyperlink" Target="https://podminky.urs.cz/item/CS_URS_2024_02/348278003" TargetMode="External" /><Relationship Id="rId19" Type="http://schemas.openxmlformats.org/officeDocument/2006/relationships/hyperlink" Target="https://podminky.urs.cz/item/CS_URS_2024_02/451315124" TargetMode="External" /><Relationship Id="rId20" Type="http://schemas.openxmlformats.org/officeDocument/2006/relationships/hyperlink" Target="https://podminky.urs.cz/item/CS_URS_2024_02/961044111" TargetMode="External" /><Relationship Id="rId21" Type="http://schemas.openxmlformats.org/officeDocument/2006/relationships/hyperlink" Target="https://podminky.urs.cz/item/CS_URS_2024_02/966072811" TargetMode="External" /><Relationship Id="rId22" Type="http://schemas.openxmlformats.org/officeDocument/2006/relationships/hyperlink" Target="https://podminky.urs.cz/item/CS_URS_2024_02/966073810" TargetMode="External" /><Relationship Id="rId23" Type="http://schemas.openxmlformats.org/officeDocument/2006/relationships/hyperlink" Target="https://podminky.urs.cz/item/CS_URS_2024_02/966073812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861" TargetMode="External" /><Relationship Id="rId27" Type="http://schemas.openxmlformats.org/officeDocument/2006/relationships/hyperlink" Target="https://podminky.urs.cz/item/CS_URS_2024_02/998232110" TargetMode="External" /><Relationship Id="rId2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DPK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Revitalizace ul. Šumavská - I. etapa - část 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17. 12. 2024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ROUND(SUM(AG95:AG101),2)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ROUND(SUM(AS95:AS101),2)</f>
        <v>0</v>
      </c>
      <c r="AT94" s="98">
        <f>ROUND(SUM(AV94:AW94),2)</f>
        <v>0</v>
      </c>
      <c r="AU94" s="99">
        <f>ROUND(SUM(AU95:AU101),5)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ROUND(SUM(AZ95:AZ101),2)</f>
        <v>0</v>
      </c>
      <c r="BA94" s="98">
        <f>ROUND(SUM(BA95:BA101),2)</f>
        <v>0</v>
      </c>
      <c r="BB94" s="98">
        <f>ROUND(SUM(BB95:BB101),2)</f>
        <v>0</v>
      </c>
      <c r="BC94" s="98">
        <f>ROUND(SUM(BC95:BC101),2)</f>
        <v>0</v>
      </c>
      <c r="BD94" s="100">
        <f>ROUND(SUM(BD95:BD101),2)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000 - Vedlejší rozpočt...'!J30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'SO 000 - Vedlejší rozpočt...'!P121</f>
        <v>0</v>
      </c>
      <c r="AV95" s="111">
        <f>'SO 000 - Vedlejší rozpočt...'!J33</f>
        <v>0</v>
      </c>
      <c r="AW95" s="111">
        <f>'SO 000 - Vedlejší rozpočt...'!J34</f>
        <v>0</v>
      </c>
      <c r="AX95" s="111">
        <f>'SO 000 - Vedlejší rozpočt...'!J35</f>
        <v>0</v>
      </c>
      <c r="AY95" s="111">
        <f>'SO 000 - Vedlejší rozpočt...'!J36</f>
        <v>0</v>
      </c>
      <c r="AZ95" s="111">
        <f>'SO 000 - Vedlejší rozpočt...'!F33</f>
        <v>0</v>
      </c>
      <c r="BA95" s="111">
        <f>'SO 000 - Vedlejší rozpočt...'!F34</f>
        <v>0</v>
      </c>
      <c r="BB95" s="111">
        <f>'SO 000 - Vedlejší rozpočt...'!F35</f>
        <v>0</v>
      </c>
      <c r="BC95" s="111">
        <f>'SO 000 - Vedlejší rozpočt...'!F36</f>
        <v>0</v>
      </c>
      <c r="BD95" s="113">
        <f>'SO 000 - Vedlejší rozpočt...'!F37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160 - Komunikace a par...'!J30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0">
        <v>0</v>
      </c>
      <c r="AT96" s="111">
        <f>ROUND(SUM(AV96:AW96),2)</f>
        <v>0</v>
      </c>
      <c r="AU96" s="112">
        <f>'SO 160 - Komunikace a par...'!P130</f>
        <v>0</v>
      </c>
      <c r="AV96" s="111">
        <f>'SO 160 - Komunikace a par...'!J33</f>
        <v>0</v>
      </c>
      <c r="AW96" s="111">
        <f>'SO 160 - Komunikace a par...'!J34</f>
        <v>0</v>
      </c>
      <c r="AX96" s="111">
        <f>'SO 160 - Komunikace a par...'!J35</f>
        <v>0</v>
      </c>
      <c r="AY96" s="111">
        <f>'SO 160 - Komunikace a par...'!J36</f>
        <v>0</v>
      </c>
      <c r="AZ96" s="111">
        <f>'SO 160 - Komunikace a par...'!F33</f>
        <v>0</v>
      </c>
      <c r="BA96" s="111">
        <f>'SO 160 - Komunikace a par...'!F34</f>
        <v>0</v>
      </c>
      <c r="BB96" s="111">
        <f>'SO 160 - Komunikace a par...'!F35</f>
        <v>0</v>
      </c>
      <c r="BC96" s="111">
        <f>'SO 160 - Komunikace a par...'!F36</f>
        <v>0</v>
      </c>
      <c r="BD96" s="113">
        <f>'SO 160 - Komunikace a par...'!F37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7" customFormat="1" ht="16.5" customHeight="1">
      <c r="A97" s="103" t="s">
        <v>77</v>
      </c>
      <c r="B97" s="104"/>
      <c r="C97" s="105"/>
      <c r="D97" s="106" t="s">
        <v>87</v>
      </c>
      <c r="E97" s="106"/>
      <c r="F97" s="106"/>
      <c r="G97" s="106"/>
      <c r="H97" s="106"/>
      <c r="I97" s="107"/>
      <c r="J97" s="106" t="s">
        <v>88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'SO 161 - Chodníky'!J30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80</v>
      </c>
      <c r="AR97" s="104"/>
      <c r="AS97" s="110">
        <v>0</v>
      </c>
      <c r="AT97" s="111">
        <f>ROUND(SUM(AV97:AW97),2)</f>
        <v>0</v>
      </c>
      <c r="AU97" s="112">
        <f>'SO 161 - Chodníky'!P128</f>
        <v>0</v>
      </c>
      <c r="AV97" s="111">
        <f>'SO 161 - Chodníky'!J33</f>
        <v>0</v>
      </c>
      <c r="AW97" s="111">
        <f>'SO 161 - Chodníky'!J34</f>
        <v>0</v>
      </c>
      <c r="AX97" s="111">
        <f>'SO 161 - Chodníky'!J35</f>
        <v>0</v>
      </c>
      <c r="AY97" s="111">
        <f>'SO 161 - Chodníky'!J36</f>
        <v>0</v>
      </c>
      <c r="AZ97" s="111">
        <f>'SO 161 - Chodníky'!F33</f>
        <v>0</v>
      </c>
      <c r="BA97" s="111">
        <f>'SO 161 - Chodníky'!F34</f>
        <v>0</v>
      </c>
      <c r="BB97" s="111">
        <f>'SO 161 - Chodníky'!F35</f>
        <v>0</v>
      </c>
      <c r="BC97" s="111">
        <f>'SO 161 - Chodníky'!F36</f>
        <v>0</v>
      </c>
      <c r="BD97" s="113">
        <f>'SO 161 - Chodníky'!F37</f>
        <v>0</v>
      </c>
      <c r="BE97" s="7"/>
      <c r="BT97" s="114" t="s">
        <v>81</v>
      </c>
      <c r="BV97" s="114" t="s">
        <v>75</v>
      </c>
      <c r="BW97" s="114" t="s">
        <v>89</v>
      </c>
      <c r="BX97" s="114" t="s">
        <v>4</v>
      </c>
      <c r="CL97" s="114" t="s">
        <v>1</v>
      </c>
      <c r="CM97" s="114" t="s">
        <v>83</v>
      </c>
    </row>
    <row r="98" s="7" customFormat="1" ht="16.5" customHeight="1">
      <c r="A98" s="103" t="s">
        <v>77</v>
      </c>
      <c r="B98" s="104"/>
      <c r="C98" s="105"/>
      <c r="D98" s="106" t="s">
        <v>90</v>
      </c>
      <c r="E98" s="106"/>
      <c r="F98" s="106"/>
      <c r="G98" s="106"/>
      <c r="H98" s="106"/>
      <c r="I98" s="107"/>
      <c r="J98" s="106" t="s">
        <v>91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'SO 460 - Veřejné osvětlení'!J30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80</v>
      </c>
      <c r="AR98" s="104"/>
      <c r="AS98" s="110">
        <v>0</v>
      </c>
      <c r="AT98" s="111">
        <f>ROUND(SUM(AV98:AW98),2)</f>
        <v>0</v>
      </c>
      <c r="AU98" s="112">
        <f>'SO 460 - Veřejné osvětlení'!P122</f>
        <v>0</v>
      </c>
      <c r="AV98" s="111">
        <f>'SO 460 - Veřejné osvětlení'!J33</f>
        <v>0</v>
      </c>
      <c r="AW98" s="111">
        <f>'SO 460 - Veřejné osvětlení'!J34</f>
        <v>0</v>
      </c>
      <c r="AX98" s="111">
        <f>'SO 460 - Veřejné osvětlení'!J35</f>
        <v>0</v>
      </c>
      <c r="AY98" s="111">
        <f>'SO 460 - Veřejné osvětlení'!J36</f>
        <v>0</v>
      </c>
      <c r="AZ98" s="111">
        <f>'SO 460 - Veřejné osvětlení'!F33</f>
        <v>0</v>
      </c>
      <c r="BA98" s="111">
        <f>'SO 460 - Veřejné osvětlení'!F34</f>
        <v>0</v>
      </c>
      <c r="BB98" s="111">
        <f>'SO 460 - Veřejné osvětlení'!F35</f>
        <v>0</v>
      </c>
      <c r="BC98" s="111">
        <f>'SO 460 - Veřejné osvětlení'!F36</f>
        <v>0</v>
      </c>
      <c r="BD98" s="113">
        <f>'SO 460 - Veřejné osvětlení'!F37</f>
        <v>0</v>
      </c>
      <c r="BE98" s="7"/>
      <c r="BT98" s="114" t="s">
        <v>81</v>
      </c>
      <c r="BV98" s="114" t="s">
        <v>75</v>
      </c>
      <c r="BW98" s="114" t="s">
        <v>92</v>
      </c>
      <c r="BX98" s="114" t="s">
        <v>4</v>
      </c>
      <c r="CL98" s="114" t="s">
        <v>1</v>
      </c>
      <c r="CM98" s="114" t="s">
        <v>83</v>
      </c>
    </row>
    <row r="99" s="7" customFormat="1" ht="24.75" customHeight="1">
      <c r="A99" s="103" t="s">
        <v>77</v>
      </c>
      <c r="B99" s="104"/>
      <c r="C99" s="105"/>
      <c r="D99" s="106" t="s">
        <v>93</v>
      </c>
      <c r="E99" s="106"/>
      <c r="F99" s="106"/>
      <c r="G99" s="106"/>
      <c r="H99" s="106"/>
      <c r="I99" s="107"/>
      <c r="J99" s="106" t="s">
        <v>94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'SO 802.1 - Sadové úpravy 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80</v>
      </c>
      <c r="AR99" s="104"/>
      <c r="AS99" s="110">
        <v>0</v>
      </c>
      <c r="AT99" s="111">
        <f>ROUND(SUM(AV99:AW99),2)</f>
        <v>0</v>
      </c>
      <c r="AU99" s="112">
        <f>'SO 802.1 - Sadové úpravy ...'!P117</f>
        <v>0</v>
      </c>
      <c r="AV99" s="111">
        <f>'SO 802.1 - Sadové úpravy ...'!J33</f>
        <v>0</v>
      </c>
      <c r="AW99" s="111">
        <f>'SO 802.1 - Sadové úpravy ...'!J34</f>
        <v>0</v>
      </c>
      <c r="AX99" s="111">
        <f>'SO 802.1 - Sadové úpravy ...'!J35</f>
        <v>0</v>
      </c>
      <c r="AY99" s="111">
        <f>'SO 802.1 - Sadové úpravy ...'!J36</f>
        <v>0</v>
      </c>
      <c r="AZ99" s="111">
        <f>'SO 802.1 - Sadové úpravy ...'!F33</f>
        <v>0</v>
      </c>
      <c r="BA99" s="111">
        <f>'SO 802.1 - Sadové úpravy ...'!F34</f>
        <v>0</v>
      </c>
      <c r="BB99" s="111">
        <f>'SO 802.1 - Sadové úpravy ...'!F35</f>
        <v>0</v>
      </c>
      <c r="BC99" s="111">
        <f>'SO 802.1 - Sadové úpravy ...'!F36</f>
        <v>0</v>
      </c>
      <c r="BD99" s="113">
        <f>'SO 802.1 - Sadové úpravy ...'!F37</f>
        <v>0</v>
      </c>
      <c r="BE99" s="7"/>
      <c r="BT99" s="114" t="s">
        <v>81</v>
      </c>
      <c r="BV99" s="114" t="s">
        <v>75</v>
      </c>
      <c r="BW99" s="114" t="s">
        <v>95</v>
      </c>
      <c r="BX99" s="114" t="s">
        <v>4</v>
      </c>
      <c r="CL99" s="114" t="s">
        <v>1</v>
      </c>
      <c r="CM99" s="114" t="s">
        <v>83</v>
      </c>
    </row>
    <row r="100" s="7" customFormat="1" ht="24.75" customHeight="1">
      <c r="A100" s="103" t="s">
        <v>77</v>
      </c>
      <c r="B100" s="104"/>
      <c r="C100" s="105"/>
      <c r="D100" s="106" t="s">
        <v>96</v>
      </c>
      <c r="E100" s="106"/>
      <c r="F100" s="106"/>
      <c r="G100" s="106"/>
      <c r="H100" s="106"/>
      <c r="I100" s="107"/>
      <c r="J100" s="106" t="s">
        <v>97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'SO 802.2 - Sadové úpravy 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80</v>
      </c>
      <c r="AR100" s="104"/>
      <c r="AS100" s="110">
        <v>0</v>
      </c>
      <c r="AT100" s="111">
        <f>ROUND(SUM(AV100:AW100),2)</f>
        <v>0</v>
      </c>
      <c r="AU100" s="112">
        <f>'SO 802.2 - Sadové úpravy ...'!P121</f>
        <v>0</v>
      </c>
      <c r="AV100" s="111">
        <f>'SO 802.2 - Sadové úpravy ...'!J33</f>
        <v>0</v>
      </c>
      <c r="AW100" s="111">
        <f>'SO 802.2 - Sadové úpravy ...'!J34</f>
        <v>0</v>
      </c>
      <c r="AX100" s="111">
        <f>'SO 802.2 - Sadové úpravy ...'!J35</f>
        <v>0</v>
      </c>
      <c r="AY100" s="111">
        <f>'SO 802.2 - Sadové úpravy ...'!J36</f>
        <v>0</v>
      </c>
      <c r="AZ100" s="111">
        <f>'SO 802.2 - Sadové úpravy ...'!F33</f>
        <v>0</v>
      </c>
      <c r="BA100" s="111">
        <f>'SO 802.2 - Sadové úpravy ...'!F34</f>
        <v>0</v>
      </c>
      <c r="BB100" s="111">
        <f>'SO 802.2 - Sadové úpravy ...'!F35</f>
        <v>0</v>
      </c>
      <c r="BC100" s="111">
        <f>'SO 802.2 - Sadové úpravy ...'!F36</f>
        <v>0</v>
      </c>
      <c r="BD100" s="113">
        <f>'SO 802.2 - Sadové úpravy ...'!F37</f>
        <v>0</v>
      </c>
      <c r="BE100" s="7"/>
      <c r="BT100" s="114" t="s">
        <v>81</v>
      </c>
      <c r="BV100" s="114" t="s">
        <v>75</v>
      </c>
      <c r="BW100" s="114" t="s">
        <v>98</v>
      </c>
      <c r="BX100" s="114" t="s">
        <v>4</v>
      </c>
      <c r="CL100" s="114" t="s">
        <v>1</v>
      </c>
      <c r="CM100" s="114" t="s">
        <v>83</v>
      </c>
    </row>
    <row r="101" s="7" customFormat="1" ht="16.5" customHeight="1">
      <c r="A101" s="103" t="s">
        <v>77</v>
      </c>
      <c r="B101" s="104"/>
      <c r="C101" s="105"/>
      <c r="D101" s="106" t="s">
        <v>99</v>
      </c>
      <c r="E101" s="106"/>
      <c r="F101" s="106"/>
      <c r="G101" s="106"/>
      <c r="H101" s="106"/>
      <c r="I101" s="107"/>
      <c r="J101" s="106" t="s">
        <v>100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8">
        <f>'SO 960 - Podzemní kontejn...'!J30</f>
        <v>0</v>
      </c>
      <c r="AH101" s="107"/>
      <c r="AI101" s="107"/>
      <c r="AJ101" s="107"/>
      <c r="AK101" s="107"/>
      <c r="AL101" s="107"/>
      <c r="AM101" s="107"/>
      <c r="AN101" s="108">
        <f>SUM(AG101,AT101)</f>
        <v>0</v>
      </c>
      <c r="AO101" s="107"/>
      <c r="AP101" s="107"/>
      <c r="AQ101" s="109" t="s">
        <v>80</v>
      </c>
      <c r="AR101" s="104"/>
      <c r="AS101" s="115">
        <v>0</v>
      </c>
      <c r="AT101" s="116">
        <f>ROUND(SUM(AV101:AW101),2)</f>
        <v>0</v>
      </c>
      <c r="AU101" s="117">
        <f>'SO 960 - Podzemní kontejn...'!P124</f>
        <v>0</v>
      </c>
      <c r="AV101" s="116">
        <f>'SO 960 - Podzemní kontejn...'!J33</f>
        <v>0</v>
      </c>
      <c r="AW101" s="116">
        <f>'SO 960 - Podzemní kontejn...'!J34</f>
        <v>0</v>
      </c>
      <c r="AX101" s="116">
        <f>'SO 960 - Podzemní kontejn...'!J35</f>
        <v>0</v>
      </c>
      <c r="AY101" s="116">
        <f>'SO 960 - Podzemní kontejn...'!J36</f>
        <v>0</v>
      </c>
      <c r="AZ101" s="116">
        <f>'SO 960 - Podzemní kontejn...'!F33</f>
        <v>0</v>
      </c>
      <c r="BA101" s="116">
        <f>'SO 960 - Podzemní kontejn...'!F34</f>
        <v>0</v>
      </c>
      <c r="BB101" s="116">
        <f>'SO 960 - Podzemní kontejn...'!F35</f>
        <v>0</v>
      </c>
      <c r="BC101" s="116">
        <f>'SO 960 - Podzemní kontejn...'!F36</f>
        <v>0</v>
      </c>
      <c r="BD101" s="118">
        <f>'SO 960 - Podzemní kontejn...'!F37</f>
        <v>0</v>
      </c>
      <c r="BE101" s="7"/>
      <c r="BT101" s="114" t="s">
        <v>81</v>
      </c>
      <c r="BV101" s="114" t="s">
        <v>75</v>
      </c>
      <c r="BW101" s="114" t="s">
        <v>101</v>
      </c>
      <c r="BX101" s="114" t="s">
        <v>4</v>
      </c>
      <c r="CL101" s="114" t="s">
        <v>1</v>
      </c>
      <c r="CM101" s="114" t="s">
        <v>83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60 - Komunikace a par...'!C2" display="/"/>
    <hyperlink ref="A97" location="'SO 161 - Chodníky'!C2" display="/"/>
    <hyperlink ref="A98" location="'SO 460 - Veřejné osvětlení'!C2" display="/"/>
    <hyperlink ref="A99" location="'SO 802.1 - Sadové úpravy ...'!C2" display="/"/>
    <hyperlink ref="A100" location="'SO 802.2 - Sadové úpravy ...'!C2" display="/"/>
    <hyperlink ref="A101" location="'SO 960 - Podzemní kontej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ROUND((SUM(BE121:BE165)),  2)</f>
        <v>0</v>
      </c>
      <c r="G33" s="37"/>
      <c r="H33" s="37"/>
      <c r="I33" s="127">
        <v>0.20999999999999999</v>
      </c>
      <c r="J33" s="126">
        <f>ROUND(((SUM(BE121:BE165))*I33),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ROUND((SUM(BF121:BF165)),  2)</f>
        <v>0</v>
      </c>
      <c r="G34" s="37"/>
      <c r="H34" s="37"/>
      <c r="I34" s="127">
        <v>0.12</v>
      </c>
      <c r="J34" s="126">
        <f>ROUND(((SUM(BF121:BF165))*I34),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ROUND((SUM(BG121:BG165)),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ROUND((SUM(BH121:BH165)),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ROUND((SUM(BI121:BI165)),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000 -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111</v>
      </c>
      <c r="E98" s="145"/>
      <c r="F98" s="145"/>
      <c r="G98" s="145"/>
      <c r="H98" s="145"/>
      <c r="I98" s="145"/>
      <c r="J98" s="146">
        <f>J123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112</v>
      </c>
      <c r="E99" s="145"/>
      <c r="F99" s="145"/>
      <c r="G99" s="145"/>
      <c r="H99" s="145"/>
      <c r="I99" s="145"/>
      <c r="J99" s="146">
        <f>J142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113</v>
      </c>
      <c r="E100" s="145"/>
      <c r="F100" s="145"/>
      <c r="G100" s="145"/>
      <c r="H100" s="145"/>
      <c r="I100" s="145"/>
      <c r="J100" s="146">
        <f>J155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114</v>
      </c>
      <c r="E101" s="145"/>
      <c r="F101" s="145"/>
      <c r="G101" s="145"/>
      <c r="H101" s="145"/>
      <c r="I101" s="145"/>
      <c r="J101" s="146">
        <f>J162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115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Revitalizace ul. Šumavská - I. etapa - část A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 000 - Vedlejší rozpočtové náklady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31" t="s">
        <v>22</v>
      </c>
      <c r="J115" s="68" t="str">
        <f>IF(J12="","",J12)</f>
        <v>17. 12. 2024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31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116</v>
      </c>
      <c r="D120" s="150" t="s">
        <v>58</v>
      </c>
      <c r="E120" s="150" t="s">
        <v>54</v>
      </c>
      <c r="F120" s="150" t="s">
        <v>55</v>
      </c>
      <c r="G120" s="150" t="s">
        <v>117</v>
      </c>
      <c r="H120" s="150" t="s">
        <v>118</v>
      </c>
      <c r="I120" s="150" t="s">
        <v>119</v>
      </c>
      <c r="J120" s="150" t="s">
        <v>107</v>
      </c>
      <c r="K120" s="151" t="s">
        <v>120</v>
      </c>
      <c r="L120" s="152"/>
      <c r="M120" s="85" t="s">
        <v>1</v>
      </c>
      <c r="N120" s="86" t="s">
        <v>37</v>
      </c>
      <c r="O120" s="86" t="s">
        <v>121</v>
      </c>
      <c r="P120" s="86" t="s">
        <v>122</v>
      </c>
      <c r="Q120" s="86" t="s">
        <v>123</v>
      </c>
      <c r="R120" s="86" t="s">
        <v>124</v>
      </c>
      <c r="S120" s="86" t="s">
        <v>125</v>
      </c>
      <c r="T120" s="87" t="s">
        <v>126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127</v>
      </c>
      <c r="D121" s="37"/>
      <c r="E121" s="37"/>
      <c r="F121" s="37"/>
      <c r="G121" s="37"/>
      <c r="H121" s="37"/>
      <c r="I121" s="37"/>
      <c r="J121" s="153">
        <f>BK121</f>
        <v>0</v>
      </c>
      <c r="K121" s="37"/>
      <c r="L121" s="38"/>
      <c r="M121" s="88"/>
      <c r="N121" s="72"/>
      <c r="O121" s="89"/>
      <c r="P121" s="154">
        <f>P122</f>
        <v>0</v>
      </c>
      <c r="Q121" s="89"/>
      <c r="R121" s="154">
        <f>R122</f>
        <v>0</v>
      </c>
      <c r="S121" s="89"/>
      <c r="T121" s="155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109</v>
      </c>
      <c r="BK121" s="156">
        <f>BK122</f>
        <v>0</v>
      </c>
    </row>
    <row r="122" s="12" customFormat="1" ht="25.92" customHeight="1">
      <c r="A122" s="12"/>
      <c r="B122" s="157"/>
      <c r="C122" s="12"/>
      <c r="D122" s="158" t="s">
        <v>72</v>
      </c>
      <c r="E122" s="159" t="s">
        <v>128</v>
      </c>
      <c r="F122" s="159" t="s">
        <v>79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P123+P142+P155+P162</f>
        <v>0</v>
      </c>
      <c r="Q122" s="163"/>
      <c r="R122" s="164">
        <f>R123+R142+R155+R162</f>
        <v>0</v>
      </c>
      <c r="S122" s="163"/>
      <c r="T122" s="165">
        <f>T123+T142+T155+T162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129</v>
      </c>
      <c r="AT122" s="166" t="s">
        <v>72</v>
      </c>
      <c r="AU122" s="166" t="s">
        <v>73</v>
      </c>
      <c r="AY122" s="158" t="s">
        <v>130</v>
      </c>
      <c r="BK122" s="167">
        <f>BK123+BK142+BK155+BK162</f>
        <v>0</v>
      </c>
    </row>
    <row r="123" s="12" customFormat="1" ht="22.8" customHeight="1">
      <c r="A123" s="12"/>
      <c r="B123" s="157"/>
      <c r="C123" s="12"/>
      <c r="D123" s="158" t="s">
        <v>72</v>
      </c>
      <c r="E123" s="168" t="s">
        <v>131</v>
      </c>
      <c r="F123" s="168" t="s">
        <v>132</v>
      </c>
      <c r="G123" s="12"/>
      <c r="H123" s="12"/>
      <c r="I123" s="160"/>
      <c r="J123" s="169">
        <f>BK123</f>
        <v>0</v>
      </c>
      <c r="K123" s="12"/>
      <c r="L123" s="157"/>
      <c r="M123" s="162"/>
      <c r="N123" s="163"/>
      <c r="O123" s="163"/>
      <c r="P123" s="164">
        <f>SUM(P124:P141)</f>
        <v>0</v>
      </c>
      <c r="Q123" s="163"/>
      <c r="R123" s="164">
        <f>SUM(R124:R141)</f>
        <v>0</v>
      </c>
      <c r="S123" s="163"/>
      <c r="T123" s="165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129</v>
      </c>
      <c r="AT123" s="166" t="s">
        <v>72</v>
      </c>
      <c r="AU123" s="166" t="s">
        <v>81</v>
      </c>
      <c r="AY123" s="158" t="s">
        <v>130</v>
      </c>
      <c r="BK123" s="167">
        <f>SUM(BK124:BK141)</f>
        <v>0</v>
      </c>
    </row>
    <row r="124" s="2" customFormat="1" ht="24.15" customHeight="1">
      <c r="A124" s="37"/>
      <c r="B124" s="170"/>
      <c r="C124" s="171" t="s">
        <v>81</v>
      </c>
      <c r="D124" s="171" t="s">
        <v>133</v>
      </c>
      <c r="E124" s="172" t="s">
        <v>134</v>
      </c>
      <c r="F124" s="173" t="s">
        <v>135</v>
      </c>
      <c r="G124" s="174" t="s">
        <v>136</v>
      </c>
      <c r="H124" s="175">
        <v>1</v>
      </c>
      <c r="I124" s="176"/>
      <c r="J124" s="177">
        <f>ROUND(I124*H124,2)</f>
        <v>0</v>
      </c>
      <c r="K124" s="173" t="s">
        <v>137</v>
      </c>
      <c r="L124" s="38"/>
      <c r="M124" s="178" t="s">
        <v>1</v>
      </c>
      <c r="N124" s="179" t="s">
        <v>38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138</v>
      </c>
      <c r="AT124" s="182" t="s">
        <v>133</v>
      </c>
      <c r="AU124" s="182" t="s">
        <v>83</v>
      </c>
      <c r="AY124" s="18" t="s">
        <v>130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81</v>
      </c>
      <c r="BK124" s="183">
        <f>ROUND(I124*H124,2)</f>
        <v>0</v>
      </c>
      <c r="BL124" s="18" t="s">
        <v>138</v>
      </c>
      <c r="BM124" s="182" t="s">
        <v>139</v>
      </c>
    </row>
    <row r="125" s="2" customFormat="1">
      <c r="A125" s="37"/>
      <c r="B125" s="38"/>
      <c r="C125" s="37"/>
      <c r="D125" s="184" t="s">
        <v>140</v>
      </c>
      <c r="E125" s="37"/>
      <c r="F125" s="185" t="s">
        <v>141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140</v>
      </c>
      <c r="AU125" s="18" t="s">
        <v>83</v>
      </c>
    </row>
    <row r="126" s="2" customFormat="1">
      <c r="A126" s="37"/>
      <c r="B126" s="38"/>
      <c r="C126" s="37"/>
      <c r="D126" s="189" t="s">
        <v>142</v>
      </c>
      <c r="E126" s="37"/>
      <c r="F126" s="190" t="s">
        <v>143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142</v>
      </c>
      <c r="AU126" s="18" t="s">
        <v>83</v>
      </c>
    </row>
    <row r="127" s="2" customFormat="1" ht="16.5" customHeight="1">
      <c r="A127" s="37"/>
      <c r="B127" s="170"/>
      <c r="C127" s="171" t="s">
        <v>83</v>
      </c>
      <c r="D127" s="171" t="s">
        <v>133</v>
      </c>
      <c r="E127" s="172" t="s">
        <v>144</v>
      </c>
      <c r="F127" s="173" t="s">
        <v>145</v>
      </c>
      <c r="G127" s="174" t="s">
        <v>136</v>
      </c>
      <c r="H127" s="175">
        <v>1</v>
      </c>
      <c r="I127" s="176"/>
      <c r="J127" s="177">
        <f>ROUND(I127*H127,2)</f>
        <v>0</v>
      </c>
      <c r="K127" s="173" t="s">
        <v>137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138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138</v>
      </c>
      <c r="BM127" s="182" t="s">
        <v>146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147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>
      <c r="A129" s="37"/>
      <c r="B129" s="38"/>
      <c r="C129" s="37"/>
      <c r="D129" s="189" t="s">
        <v>142</v>
      </c>
      <c r="E129" s="37"/>
      <c r="F129" s="190" t="s">
        <v>148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142</v>
      </c>
      <c r="AU129" s="18" t="s">
        <v>83</v>
      </c>
    </row>
    <row r="130" s="2" customFormat="1" ht="16.5" customHeight="1">
      <c r="A130" s="37"/>
      <c r="B130" s="170"/>
      <c r="C130" s="171" t="s">
        <v>149</v>
      </c>
      <c r="D130" s="171" t="s">
        <v>133</v>
      </c>
      <c r="E130" s="172" t="s">
        <v>150</v>
      </c>
      <c r="F130" s="173" t="s">
        <v>151</v>
      </c>
      <c r="G130" s="174" t="s">
        <v>136</v>
      </c>
      <c r="H130" s="175">
        <v>1</v>
      </c>
      <c r="I130" s="176"/>
      <c r="J130" s="177">
        <f>ROUND(I130*H130,2)</f>
        <v>0</v>
      </c>
      <c r="K130" s="173" t="s">
        <v>137</v>
      </c>
      <c r="L130" s="38"/>
      <c r="M130" s="178" t="s">
        <v>1</v>
      </c>
      <c r="N130" s="179" t="s">
        <v>38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138</v>
      </c>
      <c r="AT130" s="182" t="s">
        <v>133</v>
      </c>
      <c r="AU130" s="182" t="s">
        <v>83</v>
      </c>
      <c r="AY130" s="18" t="s">
        <v>130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81</v>
      </c>
      <c r="BK130" s="183">
        <f>ROUND(I130*H130,2)</f>
        <v>0</v>
      </c>
      <c r="BL130" s="18" t="s">
        <v>138</v>
      </c>
      <c r="BM130" s="182" t="s">
        <v>152</v>
      </c>
    </row>
    <row r="131" s="2" customFormat="1">
      <c r="A131" s="37"/>
      <c r="B131" s="38"/>
      <c r="C131" s="37"/>
      <c r="D131" s="184" t="s">
        <v>140</v>
      </c>
      <c r="E131" s="37"/>
      <c r="F131" s="185" t="s">
        <v>153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140</v>
      </c>
      <c r="AU131" s="18" t="s">
        <v>83</v>
      </c>
    </row>
    <row r="132" s="2" customFormat="1">
      <c r="A132" s="37"/>
      <c r="B132" s="38"/>
      <c r="C132" s="37"/>
      <c r="D132" s="189" t="s">
        <v>142</v>
      </c>
      <c r="E132" s="37"/>
      <c r="F132" s="190" t="s">
        <v>154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142</v>
      </c>
      <c r="AU132" s="18" t="s">
        <v>83</v>
      </c>
    </row>
    <row r="133" s="2" customFormat="1" ht="16.5" customHeight="1">
      <c r="A133" s="37"/>
      <c r="B133" s="170"/>
      <c r="C133" s="171" t="s">
        <v>155</v>
      </c>
      <c r="D133" s="171" t="s">
        <v>133</v>
      </c>
      <c r="E133" s="172" t="s">
        <v>156</v>
      </c>
      <c r="F133" s="173" t="s">
        <v>157</v>
      </c>
      <c r="G133" s="174" t="s">
        <v>136</v>
      </c>
      <c r="H133" s="175">
        <v>1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138</v>
      </c>
      <c r="AT133" s="182" t="s">
        <v>133</v>
      </c>
      <c r="AU133" s="182" t="s">
        <v>83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138</v>
      </c>
      <c r="BM133" s="182" t="s">
        <v>158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159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83</v>
      </c>
    </row>
    <row r="135" s="2" customFormat="1">
      <c r="A135" s="37"/>
      <c r="B135" s="38"/>
      <c r="C135" s="37"/>
      <c r="D135" s="189" t="s">
        <v>142</v>
      </c>
      <c r="E135" s="37"/>
      <c r="F135" s="190" t="s">
        <v>160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142</v>
      </c>
      <c r="AU135" s="18" t="s">
        <v>83</v>
      </c>
    </row>
    <row r="136" s="2" customFormat="1" ht="16.5" customHeight="1">
      <c r="A136" s="37"/>
      <c r="B136" s="170"/>
      <c r="C136" s="171" t="s">
        <v>129</v>
      </c>
      <c r="D136" s="171" t="s">
        <v>133</v>
      </c>
      <c r="E136" s="172" t="s">
        <v>161</v>
      </c>
      <c r="F136" s="173" t="s">
        <v>162</v>
      </c>
      <c r="G136" s="174" t="s">
        <v>136</v>
      </c>
      <c r="H136" s="175">
        <v>1</v>
      </c>
      <c r="I136" s="176"/>
      <c r="J136" s="177">
        <f>ROUND(I136*H136,2)</f>
        <v>0</v>
      </c>
      <c r="K136" s="173" t="s">
        <v>137</v>
      </c>
      <c r="L136" s="38"/>
      <c r="M136" s="178" t="s">
        <v>1</v>
      </c>
      <c r="N136" s="179" t="s">
        <v>38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138</v>
      </c>
      <c r="AT136" s="182" t="s">
        <v>133</v>
      </c>
      <c r="AU136" s="182" t="s">
        <v>83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81</v>
      </c>
      <c r="BK136" s="183">
        <f>ROUND(I136*H136,2)</f>
        <v>0</v>
      </c>
      <c r="BL136" s="18" t="s">
        <v>138</v>
      </c>
      <c r="BM136" s="182" t="s">
        <v>163</v>
      </c>
    </row>
    <row r="137" s="2" customFormat="1">
      <c r="A137" s="37"/>
      <c r="B137" s="38"/>
      <c r="C137" s="37"/>
      <c r="D137" s="184" t="s">
        <v>140</v>
      </c>
      <c r="E137" s="37"/>
      <c r="F137" s="185" t="s">
        <v>162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140</v>
      </c>
      <c r="AU137" s="18" t="s">
        <v>83</v>
      </c>
    </row>
    <row r="138" s="2" customFormat="1">
      <c r="A138" s="37"/>
      <c r="B138" s="38"/>
      <c r="C138" s="37"/>
      <c r="D138" s="189" t="s">
        <v>142</v>
      </c>
      <c r="E138" s="37"/>
      <c r="F138" s="190" t="s">
        <v>164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142</v>
      </c>
      <c r="AU138" s="18" t="s">
        <v>83</v>
      </c>
    </row>
    <row r="139" s="2" customFormat="1" ht="16.5" customHeight="1">
      <c r="A139" s="37"/>
      <c r="B139" s="170"/>
      <c r="C139" s="171" t="s">
        <v>165</v>
      </c>
      <c r="D139" s="171" t="s">
        <v>133</v>
      </c>
      <c r="E139" s="172" t="s">
        <v>166</v>
      </c>
      <c r="F139" s="173" t="s">
        <v>167</v>
      </c>
      <c r="G139" s="174" t="s">
        <v>136</v>
      </c>
      <c r="H139" s="175">
        <v>1</v>
      </c>
      <c r="I139" s="176"/>
      <c r="J139" s="177">
        <f>ROUND(I139*H139,2)</f>
        <v>0</v>
      </c>
      <c r="K139" s="173" t="s">
        <v>137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138</v>
      </c>
      <c r="AT139" s="182" t="s">
        <v>133</v>
      </c>
      <c r="AU139" s="182" t="s">
        <v>83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138</v>
      </c>
      <c r="BM139" s="182" t="s">
        <v>168</v>
      </c>
    </row>
    <row r="140" s="2" customFormat="1">
      <c r="A140" s="37"/>
      <c r="B140" s="38"/>
      <c r="C140" s="37"/>
      <c r="D140" s="184" t="s">
        <v>140</v>
      </c>
      <c r="E140" s="37"/>
      <c r="F140" s="185" t="s">
        <v>167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140</v>
      </c>
      <c r="AU140" s="18" t="s">
        <v>83</v>
      </c>
    </row>
    <row r="141" s="2" customFormat="1">
      <c r="A141" s="37"/>
      <c r="B141" s="38"/>
      <c r="C141" s="37"/>
      <c r="D141" s="189" t="s">
        <v>142</v>
      </c>
      <c r="E141" s="37"/>
      <c r="F141" s="190" t="s">
        <v>169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83</v>
      </c>
    </row>
    <row r="142" s="12" customFormat="1" ht="22.8" customHeight="1">
      <c r="A142" s="12"/>
      <c r="B142" s="157"/>
      <c r="C142" s="12"/>
      <c r="D142" s="158" t="s">
        <v>72</v>
      </c>
      <c r="E142" s="168" t="s">
        <v>170</v>
      </c>
      <c r="F142" s="168" t="s">
        <v>171</v>
      </c>
      <c r="G142" s="12"/>
      <c r="H142" s="12"/>
      <c r="I142" s="160"/>
      <c r="J142" s="169">
        <f>BK142</f>
        <v>0</v>
      </c>
      <c r="K142" s="12"/>
      <c r="L142" s="157"/>
      <c r="M142" s="162"/>
      <c r="N142" s="163"/>
      <c r="O142" s="163"/>
      <c r="P142" s="164">
        <f>SUM(P143:P154)</f>
        <v>0</v>
      </c>
      <c r="Q142" s="163"/>
      <c r="R142" s="164">
        <f>SUM(R143:R154)</f>
        <v>0</v>
      </c>
      <c r="S142" s="163"/>
      <c r="T142" s="165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8" t="s">
        <v>129</v>
      </c>
      <c r="AT142" s="166" t="s">
        <v>72</v>
      </c>
      <c r="AU142" s="166" t="s">
        <v>81</v>
      </c>
      <c r="AY142" s="158" t="s">
        <v>130</v>
      </c>
      <c r="BK142" s="167">
        <f>SUM(BK143:BK154)</f>
        <v>0</v>
      </c>
    </row>
    <row r="143" s="2" customFormat="1" ht="24.15" customHeight="1">
      <c r="A143" s="37"/>
      <c r="B143" s="170"/>
      <c r="C143" s="171" t="s">
        <v>172</v>
      </c>
      <c r="D143" s="171" t="s">
        <v>133</v>
      </c>
      <c r="E143" s="172" t="s">
        <v>173</v>
      </c>
      <c r="F143" s="173" t="s">
        <v>174</v>
      </c>
      <c r="G143" s="174" t="s">
        <v>136</v>
      </c>
      <c r="H143" s="175">
        <v>1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138</v>
      </c>
      <c r="AT143" s="182" t="s">
        <v>133</v>
      </c>
      <c r="AU143" s="182" t="s">
        <v>83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138</v>
      </c>
      <c r="BM143" s="182" t="s">
        <v>175</v>
      </c>
    </row>
    <row r="144" s="2" customFormat="1">
      <c r="A144" s="37"/>
      <c r="B144" s="38"/>
      <c r="C144" s="37"/>
      <c r="D144" s="184" t="s">
        <v>140</v>
      </c>
      <c r="E144" s="37"/>
      <c r="F144" s="185" t="s">
        <v>174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140</v>
      </c>
      <c r="AU144" s="18" t="s">
        <v>83</v>
      </c>
    </row>
    <row r="145" s="2" customFormat="1">
      <c r="A145" s="37"/>
      <c r="B145" s="38"/>
      <c r="C145" s="37"/>
      <c r="D145" s="189" t="s">
        <v>142</v>
      </c>
      <c r="E145" s="37"/>
      <c r="F145" s="190" t="s">
        <v>176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142</v>
      </c>
      <c r="AU145" s="18" t="s">
        <v>83</v>
      </c>
    </row>
    <row r="146" s="2" customFormat="1" ht="24.15" customHeight="1">
      <c r="A146" s="37"/>
      <c r="B146" s="170"/>
      <c r="C146" s="171" t="s">
        <v>177</v>
      </c>
      <c r="D146" s="171" t="s">
        <v>133</v>
      </c>
      <c r="E146" s="172" t="s">
        <v>178</v>
      </c>
      <c r="F146" s="173" t="s">
        <v>179</v>
      </c>
      <c r="G146" s="174" t="s">
        <v>136</v>
      </c>
      <c r="H146" s="175">
        <v>1</v>
      </c>
      <c r="I146" s="176"/>
      <c r="J146" s="177">
        <f>ROUND(I146*H146,2)</f>
        <v>0</v>
      </c>
      <c r="K146" s="173" t="s">
        <v>137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138</v>
      </c>
      <c r="AT146" s="182" t="s">
        <v>133</v>
      </c>
      <c r="AU146" s="182" t="s">
        <v>83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138</v>
      </c>
      <c r="BM146" s="182" t="s">
        <v>180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179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83</v>
      </c>
    </row>
    <row r="148" s="2" customFormat="1">
      <c r="A148" s="37"/>
      <c r="B148" s="38"/>
      <c r="C148" s="37"/>
      <c r="D148" s="189" t="s">
        <v>142</v>
      </c>
      <c r="E148" s="37"/>
      <c r="F148" s="190" t="s">
        <v>181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142</v>
      </c>
      <c r="AU148" s="18" t="s">
        <v>83</v>
      </c>
    </row>
    <row r="149" s="2" customFormat="1" ht="24.15" customHeight="1">
      <c r="A149" s="37"/>
      <c r="B149" s="170"/>
      <c r="C149" s="171" t="s">
        <v>182</v>
      </c>
      <c r="D149" s="171" t="s">
        <v>133</v>
      </c>
      <c r="E149" s="172" t="s">
        <v>183</v>
      </c>
      <c r="F149" s="173" t="s">
        <v>184</v>
      </c>
      <c r="G149" s="174" t="s">
        <v>136</v>
      </c>
      <c r="H149" s="175">
        <v>1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138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138</v>
      </c>
      <c r="BM149" s="182" t="s">
        <v>185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184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186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2" customFormat="1" ht="16.5" customHeight="1">
      <c r="A152" s="37"/>
      <c r="B152" s="170"/>
      <c r="C152" s="171" t="s">
        <v>187</v>
      </c>
      <c r="D152" s="171" t="s">
        <v>133</v>
      </c>
      <c r="E152" s="172" t="s">
        <v>188</v>
      </c>
      <c r="F152" s="173" t="s">
        <v>189</v>
      </c>
      <c r="G152" s="174" t="s">
        <v>136</v>
      </c>
      <c r="H152" s="175">
        <v>2</v>
      </c>
      <c r="I152" s="176"/>
      <c r="J152" s="177">
        <f>ROUND(I152*H152,2)</f>
        <v>0</v>
      </c>
      <c r="K152" s="173" t="s">
        <v>137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138</v>
      </c>
      <c r="AT152" s="182" t="s">
        <v>133</v>
      </c>
      <c r="AU152" s="182" t="s">
        <v>83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138</v>
      </c>
      <c r="BM152" s="182" t="s">
        <v>190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189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83</v>
      </c>
    </row>
    <row r="154" s="2" customFormat="1">
      <c r="A154" s="37"/>
      <c r="B154" s="38"/>
      <c r="C154" s="37"/>
      <c r="D154" s="189" t="s">
        <v>142</v>
      </c>
      <c r="E154" s="37"/>
      <c r="F154" s="190" t="s">
        <v>191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142</v>
      </c>
      <c r="AU154" s="18" t="s">
        <v>83</v>
      </c>
    </row>
    <row r="155" s="12" customFormat="1" ht="22.8" customHeight="1">
      <c r="A155" s="12"/>
      <c r="B155" s="157"/>
      <c r="C155" s="12"/>
      <c r="D155" s="158" t="s">
        <v>72</v>
      </c>
      <c r="E155" s="168" t="s">
        <v>192</v>
      </c>
      <c r="F155" s="168" t="s">
        <v>193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SUM(P156:P161)</f>
        <v>0</v>
      </c>
      <c r="Q155" s="163"/>
      <c r="R155" s="164">
        <f>SUM(R156:R161)</f>
        <v>0</v>
      </c>
      <c r="S155" s="163"/>
      <c r="T155" s="165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129</v>
      </c>
      <c r="AT155" s="166" t="s">
        <v>72</v>
      </c>
      <c r="AU155" s="166" t="s">
        <v>81</v>
      </c>
      <c r="AY155" s="158" t="s">
        <v>130</v>
      </c>
      <c r="BK155" s="167">
        <f>SUM(BK156:BK161)</f>
        <v>0</v>
      </c>
    </row>
    <row r="156" s="2" customFormat="1" ht="16.5" customHeight="1">
      <c r="A156" s="37"/>
      <c r="B156" s="170"/>
      <c r="C156" s="171" t="s">
        <v>194</v>
      </c>
      <c r="D156" s="171" t="s">
        <v>133</v>
      </c>
      <c r="E156" s="172" t="s">
        <v>195</v>
      </c>
      <c r="F156" s="173" t="s">
        <v>196</v>
      </c>
      <c r="G156" s="174" t="s">
        <v>136</v>
      </c>
      <c r="H156" s="175">
        <v>1</v>
      </c>
      <c r="I156" s="176"/>
      <c r="J156" s="177">
        <f>ROUND(I156*H156,2)</f>
        <v>0</v>
      </c>
      <c r="K156" s="173" t="s">
        <v>137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138</v>
      </c>
      <c r="AT156" s="182" t="s">
        <v>133</v>
      </c>
      <c r="AU156" s="182" t="s">
        <v>83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138</v>
      </c>
      <c r="BM156" s="182" t="s">
        <v>197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196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83</v>
      </c>
    </row>
    <row r="158" s="2" customFormat="1">
      <c r="A158" s="37"/>
      <c r="B158" s="38"/>
      <c r="C158" s="37"/>
      <c r="D158" s="189" t="s">
        <v>142</v>
      </c>
      <c r="E158" s="37"/>
      <c r="F158" s="190" t="s">
        <v>198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142</v>
      </c>
      <c r="AU158" s="18" t="s">
        <v>83</v>
      </c>
    </row>
    <row r="159" s="2" customFormat="1" ht="16.5" customHeight="1">
      <c r="A159" s="37"/>
      <c r="B159" s="170"/>
      <c r="C159" s="171" t="s">
        <v>8</v>
      </c>
      <c r="D159" s="171" t="s">
        <v>133</v>
      </c>
      <c r="E159" s="172" t="s">
        <v>199</v>
      </c>
      <c r="F159" s="173" t="s">
        <v>200</v>
      </c>
      <c r="G159" s="174" t="s">
        <v>136</v>
      </c>
      <c r="H159" s="175">
        <v>1</v>
      </c>
      <c r="I159" s="176"/>
      <c r="J159" s="177">
        <f>ROUND(I159*H159,2)</f>
        <v>0</v>
      </c>
      <c r="K159" s="173" t="s">
        <v>137</v>
      </c>
      <c r="L159" s="38"/>
      <c r="M159" s="178" t="s">
        <v>1</v>
      </c>
      <c r="N159" s="179" t="s">
        <v>38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138</v>
      </c>
      <c r="AT159" s="182" t="s">
        <v>133</v>
      </c>
      <c r="AU159" s="182" t="s">
        <v>83</v>
      </c>
      <c r="AY159" s="18" t="s">
        <v>130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81</v>
      </c>
      <c r="BK159" s="183">
        <f>ROUND(I159*H159,2)</f>
        <v>0</v>
      </c>
      <c r="BL159" s="18" t="s">
        <v>138</v>
      </c>
      <c r="BM159" s="182" t="s">
        <v>201</v>
      </c>
    </row>
    <row r="160" s="2" customFormat="1">
      <c r="A160" s="37"/>
      <c r="B160" s="38"/>
      <c r="C160" s="37"/>
      <c r="D160" s="184" t="s">
        <v>140</v>
      </c>
      <c r="E160" s="37"/>
      <c r="F160" s="185" t="s">
        <v>200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140</v>
      </c>
      <c r="AU160" s="18" t="s">
        <v>83</v>
      </c>
    </row>
    <row r="161" s="2" customFormat="1">
      <c r="A161" s="37"/>
      <c r="B161" s="38"/>
      <c r="C161" s="37"/>
      <c r="D161" s="189" t="s">
        <v>142</v>
      </c>
      <c r="E161" s="37"/>
      <c r="F161" s="190" t="s">
        <v>202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142</v>
      </c>
      <c r="AU161" s="18" t="s">
        <v>83</v>
      </c>
    </row>
    <row r="162" s="12" customFormat="1" ht="22.8" customHeight="1">
      <c r="A162" s="12"/>
      <c r="B162" s="157"/>
      <c r="C162" s="12"/>
      <c r="D162" s="158" t="s">
        <v>72</v>
      </c>
      <c r="E162" s="168" t="s">
        <v>203</v>
      </c>
      <c r="F162" s="168" t="s">
        <v>204</v>
      </c>
      <c r="G162" s="12"/>
      <c r="H162" s="12"/>
      <c r="I162" s="160"/>
      <c r="J162" s="169">
        <f>BK162</f>
        <v>0</v>
      </c>
      <c r="K162" s="12"/>
      <c r="L162" s="157"/>
      <c r="M162" s="162"/>
      <c r="N162" s="163"/>
      <c r="O162" s="163"/>
      <c r="P162" s="164">
        <f>SUM(P163:P165)</f>
        <v>0</v>
      </c>
      <c r="Q162" s="163"/>
      <c r="R162" s="164">
        <f>SUM(R163:R165)</f>
        <v>0</v>
      </c>
      <c r="S162" s="163"/>
      <c r="T162" s="165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8" t="s">
        <v>129</v>
      </c>
      <c r="AT162" s="166" t="s">
        <v>72</v>
      </c>
      <c r="AU162" s="166" t="s">
        <v>81</v>
      </c>
      <c r="AY162" s="158" t="s">
        <v>130</v>
      </c>
      <c r="BK162" s="167">
        <f>SUM(BK163:BK165)</f>
        <v>0</v>
      </c>
    </row>
    <row r="163" s="2" customFormat="1" ht="16.5" customHeight="1">
      <c r="A163" s="37"/>
      <c r="B163" s="170"/>
      <c r="C163" s="171" t="s">
        <v>205</v>
      </c>
      <c r="D163" s="171" t="s">
        <v>133</v>
      </c>
      <c r="E163" s="172" t="s">
        <v>206</v>
      </c>
      <c r="F163" s="173" t="s">
        <v>207</v>
      </c>
      <c r="G163" s="174" t="s">
        <v>136</v>
      </c>
      <c r="H163" s="175">
        <v>1</v>
      </c>
      <c r="I163" s="176"/>
      <c r="J163" s="177">
        <f>ROUND(I163*H163,2)</f>
        <v>0</v>
      </c>
      <c r="K163" s="173" t="s">
        <v>137</v>
      </c>
      <c r="L163" s="38"/>
      <c r="M163" s="178" t="s">
        <v>1</v>
      </c>
      <c r="N163" s="179" t="s">
        <v>38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138</v>
      </c>
      <c r="AT163" s="182" t="s">
        <v>133</v>
      </c>
      <c r="AU163" s="182" t="s">
        <v>83</v>
      </c>
      <c r="AY163" s="18" t="s">
        <v>130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81</v>
      </c>
      <c r="BK163" s="183">
        <f>ROUND(I163*H163,2)</f>
        <v>0</v>
      </c>
      <c r="BL163" s="18" t="s">
        <v>138</v>
      </c>
      <c r="BM163" s="182" t="s">
        <v>208</v>
      </c>
    </row>
    <row r="164" s="2" customFormat="1">
      <c r="A164" s="37"/>
      <c r="B164" s="38"/>
      <c r="C164" s="37"/>
      <c r="D164" s="184" t="s">
        <v>140</v>
      </c>
      <c r="E164" s="37"/>
      <c r="F164" s="185" t="s">
        <v>207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140</v>
      </c>
      <c r="AU164" s="18" t="s">
        <v>83</v>
      </c>
    </row>
    <row r="165" s="2" customFormat="1">
      <c r="A165" s="37"/>
      <c r="B165" s="38"/>
      <c r="C165" s="37"/>
      <c r="D165" s="189" t="s">
        <v>142</v>
      </c>
      <c r="E165" s="37"/>
      <c r="F165" s="190" t="s">
        <v>209</v>
      </c>
      <c r="G165" s="37"/>
      <c r="H165" s="37"/>
      <c r="I165" s="186"/>
      <c r="J165" s="37"/>
      <c r="K165" s="37"/>
      <c r="L165" s="38"/>
      <c r="M165" s="191"/>
      <c r="N165" s="192"/>
      <c r="O165" s="193"/>
      <c r="P165" s="193"/>
      <c r="Q165" s="193"/>
      <c r="R165" s="193"/>
      <c r="S165" s="193"/>
      <c r="T165" s="19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142</v>
      </c>
      <c r="AU165" s="18" t="s">
        <v>83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4_02/012203000"/>
    <hyperlink ref="F129" r:id="rId2" display="https://podminky.urs.cz/item/CS_URS_2024_02/012344000"/>
    <hyperlink ref="F132" r:id="rId3" display="https://podminky.urs.cz/item/CS_URS_2024_02/012414000"/>
    <hyperlink ref="F135" r:id="rId4" display="https://podminky.urs.cz/item/CS_URS_2024_02/012444000"/>
    <hyperlink ref="F138" r:id="rId5" display="https://podminky.urs.cz/item/CS_URS_2024_02/013244000"/>
    <hyperlink ref="F141" r:id="rId6" display="https://podminky.urs.cz/item/CS_URS_2024_02/013254000"/>
    <hyperlink ref="F145" r:id="rId7" display="https://podminky.urs.cz/item/CS_URS_2024_02/032103000"/>
    <hyperlink ref="F148" r:id="rId8" display="https://podminky.urs.cz/item/CS_URS_2024_02/032403000"/>
    <hyperlink ref="F151" r:id="rId9" display="https://podminky.urs.cz/item/CS_URS_2024_02/034303000"/>
    <hyperlink ref="F154" r:id="rId10" display="https://podminky.urs.cz/item/CS_URS_2024_02/034503000"/>
    <hyperlink ref="F158" r:id="rId11" display="https://podminky.urs.cz/item/CS_URS_2024_02/043103000"/>
    <hyperlink ref="F161" r:id="rId12" display="https://podminky.urs.cz/item/CS_URS_2024_02/045203000"/>
    <hyperlink ref="F165" r:id="rId13" display="https://podminky.urs.cz/item/CS_URS_2024_02/09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95" t="s">
        <v>210</v>
      </c>
      <c r="BA2" s="195" t="s">
        <v>211</v>
      </c>
      <c r="BB2" s="195" t="s">
        <v>1</v>
      </c>
      <c r="BC2" s="195" t="s">
        <v>212</v>
      </c>
      <c r="BD2" s="195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  <c r="AZ3" s="195" t="s">
        <v>213</v>
      </c>
      <c r="BA3" s="195" t="s">
        <v>213</v>
      </c>
      <c r="BB3" s="195" t="s">
        <v>1</v>
      </c>
      <c r="BC3" s="195" t="s">
        <v>214</v>
      </c>
      <c r="BD3" s="195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ROUND((SUM(BE130:BE660)),  2)</f>
        <v>0</v>
      </c>
      <c r="G33" s="37"/>
      <c r="H33" s="37"/>
      <c r="I33" s="127">
        <v>0.20999999999999999</v>
      </c>
      <c r="J33" s="126">
        <f>ROUND(((SUM(BE130:BE660))*I33),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ROUND((SUM(BF130:BF660)),  2)</f>
        <v>0</v>
      </c>
      <c r="G34" s="37"/>
      <c r="H34" s="37"/>
      <c r="I34" s="127">
        <v>0.12</v>
      </c>
      <c r="J34" s="126">
        <f>ROUND(((SUM(BF130:BF660))*I34),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ROUND((SUM(BG130:BG660)),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ROUND((SUM(BH130:BH660)),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ROUND((SUM(BI130:BI660)),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160 - Komunikace a parkovací stání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J130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J131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J132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218</v>
      </c>
      <c r="E99" s="145"/>
      <c r="F99" s="145"/>
      <c r="G99" s="145"/>
      <c r="H99" s="145"/>
      <c r="I99" s="145"/>
      <c r="J99" s="146">
        <f>J284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219</v>
      </c>
      <c r="E100" s="145"/>
      <c r="F100" s="145"/>
      <c r="G100" s="145"/>
      <c r="H100" s="145"/>
      <c r="I100" s="145"/>
      <c r="J100" s="146">
        <f>J296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220</v>
      </c>
      <c r="E101" s="145"/>
      <c r="F101" s="145"/>
      <c r="G101" s="145"/>
      <c r="H101" s="145"/>
      <c r="I101" s="145"/>
      <c r="J101" s="146">
        <f>J303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221</v>
      </c>
      <c r="E102" s="145"/>
      <c r="F102" s="145"/>
      <c r="G102" s="145"/>
      <c r="H102" s="145"/>
      <c r="I102" s="145"/>
      <c r="J102" s="146">
        <f>J308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222</v>
      </c>
      <c r="E103" s="145"/>
      <c r="F103" s="145"/>
      <c r="G103" s="145"/>
      <c r="H103" s="145"/>
      <c r="I103" s="145"/>
      <c r="J103" s="146">
        <f>J356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223</v>
      </c>
      <c r="E104" s="145"/>
      <c r="F104" s="145"/>
      <c r="G104" s="145"/>
      <c r="H104" s="145"/>
      <c r="I104" s="145"/>
      <c r="J104" s="146">
        <f>J412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224</v>
      </c>
      <c r="E105" s="145"/>
      <c r="F105" s="145"/>
      <c r="G105" s="145"/>
      <c r="H105" s="145"/>
      <c r="I105" s="145"/>
      <c r="J105" s="146">
        <f>J522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225</v>
      </c>
      <c r="E106" s="145"/>
      <c r="F106" s="145"/>
      <c r="G106" s="145"/>
      <c r="H106" s="145"/>
      <c r="I106" s="145"/>
      <c r="J106" s="146">
        <f>J602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226</v>
      </c>
      <c r="E107" s="141"/>
      <c r="F107" s="141"/>
      <c r="G107" s="141"/>
      <c r="H107" s="141"/>
      <c r="I107" s="141"/>
      <c r="J107" s="142">
        <f>J606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227</v>
      </c>
      <c r="E108" s="145"/>
      <c r="F108" s="145"/>
      <c r="G108" s="145"/>
      <c r="H108" s="145"/>
      <c r="I108" s="145"/>
      <c r="J108" s="146">
        <f>J607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110</v>
      </c>
      <c r="E109" s="141"/>
      <c r="F109" s="141"/>
      <c r="G109" s="141"/>
      <c r="H109" s="141"/>
      <c r="I109" s="141"/>
      <c r="J109" s="142">
        <f>J655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114</v>
      </c>
      <c r="E110" s="145"/>
      <c r="F110" s="145"/>
      <c r="G110" s="145"/>
      <c r="H110" s="145"/>
      <c r="I110" s="145"/>
      <c r="J110" s="146">
        <f>J656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115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120" t="str">
        <f>E7</f>
        <v>Revitalizace ul. Šumavská - I. etapa - část A</v>
      </c>
      <c r="F120" s="31"/>
      <c r="G120" s="31"/>
      <c r="H120" s="31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103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E9</f>
        <v>SO 160 - Komunikace a parkovací stání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F12</f>
        <v xml:space="preserve"> </v>
      </c>
      <c r="G124" s="37"/>
      <c r="H124" s="37"/>
      <c r="I124" s="31" t="s">
        <v>22</v>
      </c>
      <c r="J124" s="68" t="str">
        <f>IF(J12="","",J12)</f>
        <v>17. 12. 2024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E15</f>
        <v xml:space="preserve"> </v>
      </c>
      <c r="G126" s="37"/>
      <c r="H126" s="37"/>
      <c r="I126" s="31" t="s">
        <v>29</v>
      </c>
      <c r="J126" s="35" t="str">
        <f>E21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7"/>
      <c r="E127" s="37"/>
      <c r="F127" s="26" t="str">
        <f>IF(E18="","",E18)</f>
        <v>Vyplň údaj</v>
      </c>
      <c r="G127" s="37"/>
      <c r="H127" s="37"/>
      <c r="I127" s="31" t="s">
        <v>31</v>
      </c>
      <c r="J127" s="35" t="str">
        <f>E24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7"/>
      <c r="B129" s="148"/>
      <c r="C129" s="149" t="s">
        <v>116</v>
      </c>
      <c r="D129" s="150" t="s">
        <v>58</v>
      </c>
      <c r="E129" s="150" t="s">
        <v>54</v>
      </c>
      <c r="F129" s="150" t="s">
        <v>55</v>
      </c>
      <c r="G129" s="150" t="s">
        <v>117</v>
      </c>
      <c r="H129" s="150" t="s">
        <v>118</v>
      </c>
      <c r="I129" s="150" t="s">
        <v>119</v>
      </c>
      <c r="J129" s="150" t="s">
        <v>107</v>
      </c>
      <c r="K129" s="151" t="s">
        <v>120</v>
      </c>
      <c r="L129" s="152"/>
      <c r="M129" s="85" t="s">
        <v>1</v>
      </c>
      <c r="N129" s="86" t="s">
        <v>37</v>
      </c>
      <c r="O129" s="86" t="s">
        <v>121</v>
      </c>
      <c r="P129" s="86" t="s">
        <v>122</v>
      </c>
      <c r="Q129" s="86" t="s">
        <v>123</v>
      </c>
      <c r="R129" s="86" t="s">
        <v>124</v>
      </c>
      <c r="S129" s="86" t="s">
        <v>125</v>
      </c>
      <c r="T129" s="87" t="s">
        <v>126</v>
      </c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="2" customFormat="1" ht="22.8" customHeight="1">
      <c r="A130" s="37"/>
      <c r="B130" s="38"/>
      <c r="C130" s="92" t="s">
        <v>127</v>
      </c>
      <c r="D130" s="37"/>
      <c r="E130" s="37"/>
      <c r="F130" s="37"/>
      <c r="G130" s="37"/>
      <c r="H130" s="37"/>
      <c r="I130" s="37"/>
      <c r="J130" s="153">
        <f>BK130</f>
        <v>0</v>
      </c>
      <c r="K130" s="37"/>
      <c r="L130" s="38"/>
      <c r="M130" s="88"/>
      <c r="N130" s="72"/>
      <c r="O130" s="89"/>
      <c r="P130" s="154">
        <f>P131+P606+P655</f>
        <v>0</v>
      </c>
      <c r="Q130" s="89"/>
      <c r="R130" s="154">
        <f>R131+R606+R655</f>
        <v>3285.9636149499997</v>
      </c>
      <c r="S130" s="89"/>
      <c r="T130" s="155">
        <f>T131+T606+T655</f>
        <v>717.61999999999989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72</v>
      </c>
      <c r="AU130" s="18" t="s">
        <v>109</v>
      </c>
      <c r="BK130" s="156">
        <f>BK131+BK606+BK655</f>
        <v>0</v>
      </c>
    </row>
    <row r="131" s="12" customFormat="1" ht="25.92" customHeight="1">
      <c r="A131" s="12"/>
      <c r="B131" s="157"/>
      <c r="C131" s="12"/>
      <c r="D131" s="158" t="s">
        <v>72</v>
      </c>
      <c r="E131" s="159" t="s">
        <v>228</v>
      </c>
      <c r="F131" s="159" t="s">
        <v>229</v>
      </c>
      <c r="G131" s="12"/>
      <c r="H131" s="12"/>
      <c r="I131" s="160"/>
      <c r="J131" s="161">
        <f>BK131</f>
        <v>0</v>
      </c>
      <c r="K131" s="12"/>
      <c r="L131" s="157"/>
      <c r="M131" s="162"/>
      <c r="N131" s="163"/>
      <c r="O131" s="163"/>
      <c r="P131" s="164">
        <f>P132+P284+P296+P303+P308+P356+P412+P522+P602</f>
        <v>0</v>
      </c>
      <c r="Q131" s="163"/>
      <c r="R131" s="164">
        <f>R132+R284+R296+R303+R308+R356+R412+R522+R602</f>
        <v>3176.8097649499996</v>
      </c>
      <c r="S131" s="163"/>
      <c r="T131" s="165">
        <f>T132+T284+T296+T303+T308+T356+T412+T522+T602</f>
        <v>717.61999999999989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81</v>
      </c>
      <c r="AT131" s="166" t="s">
        <v>72</v>
      </c>
      <c r="AU131" s="166" t="s">
        <v>73</v>
      </c>
      <c r="AY131" s="158" t="s">
        <v>130</v>
      </c>
      <c r="BK131" s="167">
        <f>BK132+BK284+BK296+BK303+BK308+BK356+BK412+BK522+BK602</f>
        <v>0</v>
      </c>
    </row>
    <row r="132" s="12" customFormat="1" ht="22.8" customHeight="1">
      <c r="A132" s="12"/>
      <c r="B132" s="157"/>
      <c r="C132" s="12"/>
      <c r="D132" s="158" t="s">
        <v>72</v>
      </c>
      <c r="E132" s="168" t="s">
        <v>81</v>
      </c>
      <c r="F132" s="168" t="s">
        <v>230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SUM(P133:P283)</f>
        <v>0</v>
      </c>
      <c r="Q132" s="163"/>
      <c r="R132" s="164">
        <f>SUM(R133:R283)</f>
        <v>298.15253999999999</v>
      </c>
      <c r="S132" s="163"/>
      <c r="T132" s="165">
        <f>SUM(T133:T283)</f>
        <v>701.63099999999997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81</v>
      </c>
      <c r="AT132" s="166" t="s">
        <v>72</v>
      </c>
      <c r="AU132" s="166" t="s">
        <v>81</v>
      </c>
      <c r="AY132" s="158" t="s">
        <v>130</v>
      </c>
      <c r="BK132" s="167">
        <f>SUM(BK133:BK283)</f>
        <v>0</v>
      </c>
    </row>
    <row r="133" s="2" customFormat="1" ht="24.15" customHeight="1">
      <c r="A133" s="37"/>
      <c r="B133" s="170"/>
      <c r="C133" s="171" t="s">
        <v>81</v>
      </c>
      <c r="D133" s="171" t="s">
        <v>133</v>
      </c>
      <c r="E133" s="172" t="s">
        <v>231</v>
      </c>
      <c r="F133" s="173" t="s">
        <v>232</v>
      </c>
      <c r="G133" s="174" t="s">
        <v>233</v>
      </c>
      <c r="H133" s="175">
        <v>215</v>
      </c>
      <c r="I133" s="176"/>
      <c r="J133" s="177">
        <f>ROUND(I133*H133,2)</f>
        <v>0</v>
      </c>
      <c r="K133" s="173" t="s">
        <v>137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0.26000000000000001</v>
      </c>
      <c r="T133" s="181">
        <f>S133*H133</f>
        <v>55.899999999999999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83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234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235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83</v>
      </c>
    </row>
    <row r="135" s="2" customFormat="1">
      <c r="A135" s="37"/>
      <c r="B135" s="38"/>
      <c r="C135" s="37"/>
      <c r="D135" s="189" t="s">
        <v>142</v>
      </c>
      <c r="E135" s="37"/>
      <c r="F135" s="190" t="s">
        <v>236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142</v>
      </c>
      <c r="AU135" s="18" t="s">
        <v>83</v>
      </c>
    </row>
    <row r="136" s="13" customFormat="1">
      <c r="A136" s="13"/>
      <c r="B136" s="196"/>
      <c r="C136" s="13"/>
      <c r="D136" s="184" t="s">
        <v>237</v>
      </c>
      <c r="E136" s="197" t="s">
        <v>1</v>
      </c>
      <c r="F136" s="198" t="s">
        <v>238</v>
      </c>
      <c r="G136" s="13"/>
      <c r="H136" s="199">
        <v>215</v>
      </c>
      <c r="I136" s="200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237</v>
      </c>
      <c r="AU136" s="197" t="s">
        <v>83</v>
      </c>
      <c r="AV136" s="13" t="s">
        <v>83</v>
      </c>
      <c r="AW136" s="13" t="s">
        <v>30</v>
      </c>
      <c r="AX136" s="13" t="s">
        <v>81</v>
      </c>
      <c r="AY136" s="197" t="s">
        <v>130</v>
      </c>
    </row>
    <row r="137" s="2" customFormat="1" ht="24.15" customHeight="1">
      <c r="A137" s="37"/>
      <c r="B137" s="170"/>
      <c r="C137" s="171" t="s">
        <v>83</v>
      </c>
      <c r="D137" s="171" t="s">
        <v>133</v>
      </c>
      <c r="E137" s="172" t="s">
        <v>239</v>
      </c>
      <c r="F137" s="173" t="s">
        <v>240</v>
      </c>
      <c r="G137" s="174" t="s">
        <v>233</v>
      </c>
      <c r="H137" s="175">
        <v>110</v>
      </c>
      <c r="I137" s="176"/>
      <c r="J137" s="177">
        <f>ROUND(I137*H137,2)</f>
        <v>0</v>
      </c>
      <c r="K137" s="173" t="s">
        <v>137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0.58199999999999996</v>
      </c>
      <c r="T137" s="181">
        <f>S137*H137</f>
        <v>64.019999999999996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83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241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242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83</v>
      </c>
    </row>
    <row r="139" s="2" customFormat="1">
      <c r="A139" s="37"/>
      <c r="B139" s="38"/>
      <c r="C139" s="37"/>
      <c r="D139" s="189" t="s">
        <v>142</v>
      </c>
      <c r="E139" s="37"/>
      <c r="F139" s="190" t="s">
        <v>243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142</v>
      </c>
      <c r="AU139" s="18" t="s">
        <v>83</v>
      </c>
    </row>
    <row r="140" s="13" customFormat="1">
      <c r="A140" s="13"/>
      <c r="B140" s="196"/>
      <c r="C140" s="13"/>
      <c r="D140" s="184" t="s">
        <v>237</v>
      </c>
      <c r="E140" s="197" t="s">
        <v>1</v>
      </c>
      <c r="F140" s="198" t="s">
        <v>244</v>
      </c>
      <c r="G140" s="13"/>
      <c r="H140" s="199">
        <v>110</v>
      </c>
      <c r="I140" s="200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237</v>
      </c>
      <c r="AU140" s="197" t="s">
        <v>83</v>
      </c>
      <c r="AV140" s="13" t="s">
        <v>83</v>
      </c>
      <c r="AW140" s="13" t="s">
        <v>30</v>
      </c>
      <c r="AX140" s="13" t="s">
        <v>81</v>
      </c>
      <c r="AY140" s="197" t="s">
        <v>130</v>
      </c>
    </row>
    <row r="141" s="2" customFormat="1" ht="24.15" customHeight="1">
      <c r="A141" s="37"/>
      <c r="B141" s="170"/>
      <c r="C141" s="171" t="s">
        <v>149</v>
      </c>
      <c r="D141" s="171" t="s">
        <v>133</v>
      </c>
      <c r="E141" s="172" t="s">
        <v>245</v>
      </c>
      <c r="F141" s="173" t="s">
        <v>246</v>
      </c>
      <c r="G141" s="174" t="s">
        <v>233</v>
      </c>
      <c r="H141" s="175">
        <v>840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38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0.28999999999999998</v>
      </c>
      <c r="T141" s="181">
        <f>S141*H141</f>
        <v>243.59999999999999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155</v>
      </c>
      <c r="AT141" s="182" t="s">
        <v>133</v>
      </c>
      <c r="AU141" s="182" t="s">
        <v>83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81</v>
      </c>
      <c r="BK141" s="183">
        <f>ROUND(I141*H141,2)</f>
        <v>0</v>
      </c>
      <c r="BL141" s="18" t="s">
        <v>155</v>
      </c>
      <c r="BM141" s="182" t="s">
        <v>247</v>
      </c>
    </row>
    <row r="142" s="2" customFormat="1">
      <c r="A142" s="37"/>
      <c r="B142" s="38"/>
      <c r="C142" s="37"/>
      <c r="D142" s="184" t="s">
        <v>140</v>
      </c>
      <c r="E142" s="37"/>
      <c r="F142" s="185" t="s">
        <v>248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140</v>
      </c>
      <c r="AU142" s="18" t="s">
        <v>83</v>
      </c>
    </row>
    <row r="143" s="2" customFormat="1">
      <c r="A143" s="37"/>
      <c r="B143" s="38"/>
      <c r="C143" s="37"/>
      <c r="D143" s="189" t="s">
        <v>142</v>
      </c>
      <c r="E143" s="37"/>
      <c r="F143" s="190" t="s">
        <v>249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142</v>
      </c>
      <c r="AU143" s="18" t="s">
        <v>83</v>
      </c>
    </row>
    <row r="144" s="13" customFormat="1">
      <c r="A144" s="13"/>
      <c r="B144" s="196"/>
      <c r="C144" s="13"/>
      <c r="D144" s="184" t="s">
        <v>237</v>
      </c>
      <c r="E144" s="197" t="s">
        <v>1</v>
      </c>
      <c r="F144" s="198" t="s">
        <v>250</v>
      </c>
      <c r="G144" s="13"/>
      <c r="H144" s="199">
        <v>840</v>
      </c>
      <c r="I144" s="200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237</v>
      </c>
      <c r="AU144" s="197" t="s">
        <v>83</v>
      </c>
      <c r="AV144" s="13" t="s">
        <v>83</v>
      </c>
      <c r="AW144" s="13" t="s">
        <v>30</v>
      </c>
      <c r="AX144" s="13" t="s">
        <v>81</v>
      </c>
      <c r="AY144" s="197" t="s">
        <v>130</v>
      </c>
    </row>
    <row r="145" s="2" customFormat="1" ht="24.15" customHeight="1">
      <c r="A145" s="37"/>
      <c r="B145" s="170"/>
      <c r="C145" s="171" t="s">
        <v>155</v>
      </c>
      <c r="D145" s="171" t="s">
        <v>133</v>
      </c>
      <c r="E145" s="172" t="s">
        <v>251</v>
      </c>
      <c r="F145" s="173" t="s">
        <v>252</v>
      </c>
      <c r="G145" s="174" t="s">
        <v>233</v>
      </c>
      <c r="H145" s="175">
        <v>8.4000000000000004</v>
      </c>
      <c r="I145" s="176"/>
      <c r="J145" s="177">
        <f>ROUND(I145*H145,2)</f>
        <v>0</v>
      </c>
      <c r="K145" s="173" t="s">
        <v>137</v>
      </c>
      <c r="L145" s="38"/>
      <c r="M145" s="178" t="s">
        <v>1</v>
      </c>
      <c r="N145" s="179" t="s">
        <v>38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0.23999999999999999</v>
      </c>
      <c r="T145" s="181">
        <f>S145*H145</f>
        <v>2.016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155</v>
      </c>
      <c r="AT145" s="182" t="s">
        <v>133</v>
      </c>
      <c r="AU145" s="182" t="s">
        <v>83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81</v>
      </c>
      <c r="BK145" s="183">
        <f>ROUND(I145*H145,2)</f>
        <v>0</v>
      </c>
      <c r="BL145" s="18" t="s">
        <v>155</v>
      </c>
      <c r="BM145" s="182" t="s">
        <v>253</v>
      </c>
    </row>
    <row r="146" s="2" customFormat="1">
      <c r="A146" s="37"/>
      <c r="B146" s="38"/>
      <c r="C146" s="37"/>
      <c r="D146" s="184" t="s">
        <v>140</v>
      </c>
      <c r="E146" s="37"/>
      <c r="F146" s="185" t="s">
        <v>254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140</v>
      </c>
      <c r="AU146" s="18" t="s">
        <v>83</v>
      </c>
    </row>
    <row r="147" s="2" customFormat="1">
      <c r="A147" s="37"/>
      <c r="B147" s="38"/>
      <c r="C147" s="37"/>
      <c r="D147" s="189" t="s">
        <v>142</v>
      </c>
      <c r="E147" s="37"/>
      <c r="F147" s="190" t="s">
        <v>255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142</v>
      </c>
      <c r="AU147" s="18" t="s">
        <v>83</v>
      </c>
    </row>
    <row r="148" s="13" customFormat="1">
      <c r="A148" s="13"/>
      <c r="B148" s="196"/>
      <c r="C148" s="13"/>
      <c r="D148" s="184" t="s">
        <v>237</v>
      </c>
      <c r="E148" s="197" t="s">
        <v>1</v>
      </c>
      <c r="F148" s="198" t="s">
        <v>256</v>
      </c>
      <c r="G148" s="13"/>
      <c r="H148" s="199">
        <v>8.4000000000000004</v>
      </c>
      <c r="I148" s="200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237</v>
      </c>
      <c r="AU148" s="197" t="s">
        <v>83</v>
      </c>
      <c r="AV148" s="13" t="s">
        <v>83</v>
      </c>
      <c r="AW148" s="13" t="s">
        <v>30</v>
      </c>
      <c r="AX148" s="13" t="s">
        <v>81</v>
      </c>
      <c r="AY148" s="197" t="s">
        <v>130</v>
      </c>
    </row>
    <row r="149" s="2" customFormat="1" ht="24.15" customHeight="1">
      <c r="A149" s="37"/>
      <c r="B149" s="170"/>
      <c r="C149" s="171" t="s">
        <v>129</v>
      </c>
      <c r="D149" s="171" t="s">
        <v>133</v>
      </c>
      <c r="E149" s="172" t="s">
        <v>257</v>
      </c>
      <c r="F149" s="173" t="s">
        <v>258</v>
      </c>
      <c r="G149" s="174" t="s">
        <v>233</v>
      </c>
      <c r="H149" s="175">
        <v>400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0.32500000000000001</v>
      </c>
      <c r="T149" s="181">
        <f>S149*H149</f>
        <v>130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259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260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261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262</v>
      </c>
      <c r="G152" s="13"/>
      <c r="H152" s="199">
        <v>400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24.15" customHeight="1">
      <c r="A153" s="37"/>
      <c r="B153" s="170"/>
      <c r="C153" s="171" t="s">
        <v>165</v>
      </c>
      <c r="D153" s="171" t="s">
        <v>133</v>
      </c>
      <c r="E153" s="172" t="s">
        <v>263</v>
      </c>
      <c r="F153" s="173" t="s">
        <v>264</v>
      </c>
      <c r="G153" s="174" t="s">
        <v>233</v>
      </c>
      <c r="H153" s="175">
        <v>225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0.098000000000000004</v>
      </c>
      <c r="T153" s="181">
        <f>S153*H153</f>
        <v>22.050000000000001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265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266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267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97" t="s">
        <v>1</v>
      </c>
      <c r="F156" s="198" t="s">
        <v>268</v>
      </c>
      <c r="G156" s="13"/>
      <c r="H156" s="199">
        <v>225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30</v>
      </c>
      <c r="AX156" s="13" t="s">
        <v>81</v>
      </c>
      <c r="AY156" s="197" t="s">
        <v>130</v>
      </c>
    </row>
    <row r="157" s="2" customFormat="1" ht="24.15" customHeight="1">
      <c r="A157" s="37"/>
      <c r="B157" s="170"/>
      <c r="C157" s="171" t="s">
        <v>172</v>
      </c>
      <c r="D157" s="171" t="s">
        <v>133</v>
      </c>
      <c r="E157" s="172" t="s">
        <v>269</v>
      </c>
      <c r="F157" s="173" t="s">
        <v>270</v>
      </c>
      <c r="G157" s="174" t="s">
        <v>233</v>
      </c>
      <c r="H157" s="175">
        <v>400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1.0000000000000001E-05</v>
      </c>
      <c r="R157" s="180">
        <f>Q157*H157</f>
        <v>0.0040000000000000001</v>
      </c>
      <c r="S157" s="180">
        <v>0.091999999999999998</v>
      </c>
      <c r="T157" s="181">
        <f>S157*H157</f>
        <v>36.799999999999997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271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272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273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13" customFormat="1">
      <c r="A160" s="13"/>
      <c r="B160" s="196"/>
      <c r="C160" s="13"/>
      <c r="D160" s="184" t="s">
        <v>237</v>
      </c>
      <c r="E160" s="197" t="s">
        <v>1</v>
      </c>
      <c r="F160" s="198" t="s">
        <v>274</v>
      </c>
      <c r="G160" s="13"/>
      <c r="H160" s="199">
        <v>400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237</v>
      </c>
      <c r="AU160" s="197" t="s">
        <v>83</v>
      </c>
      <c r="AV160" s="13" t="s">
        <v>83</v>
      </c>
      <c r="AW160" s="13" t="s">
        <v>30</v>
      </c>
      <c r="AX160" s="13" t="s">
        <v>81</v>
      </c>
      <c r="AY160" s="197" t="s">
        <v>130</v>
      </c>
    </row>
    <row r="161" s="2" customFormat="1" ht="24.15" customHeight="1">
      <c r="A161" s="37"/>
      <c r="B161" s="170"/>
      <c r="C161" s="171" t="s">
        <v>177</v>
      </c>
      <c r="D161" s="171" t="s">
        <v>133</v>
      </c>
      <c r="E161" s="172" t="s">
        <v>275</v>
      </c>
      <c r="F161" s="173" t="s">
        <v>276</v>
      </c>
      <c r="G161" s="174" t="s">
        <v>233</v>
      </c>
      <c r="H161" s="175">
        <v>400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38</v>
      </c>
      <c r="O161" s="76"/>
      <c r="P161" s="180">
        <f>O161*H161</f>
        <v>0</v>
      </c>
      <c r="Q161" s="180">
        <v>2.0000000000000002E-05</v>
      </c>
      <c r="R161" s="180">
        <f>Q161*H161</f>
        <v>0.0080000000000000002</v>
      </c>
      <c r="S161" s="180">
        <v>0.184</v>
      </c>
      <c r="T161" s="181">
        <f>S161*H161</f>
        <v>73.599999999999994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155</v>
      </c>
      <c r="AT161" s="182" t="s">
        <v>133</v>
      </c>
      <c r="AU161" s="182" t="s">
        <v>83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81</v>
      </c>
      <c r="BK161" s="183">
        <f>ROUND(I161*H161,2)</f>
        <v>0</v>
      </c>
      <c r="BL161" s="18" t="s">
        <v>155</v>
      </c>
      <c r="BM161" s="182" t="s">
        <v>277</v>
      </c>
    </row>
    <row r="162" s="2" customFormat="1">
      <c r="A162" s="37"/>
      <c r="B162" s="38"/>
      <c r="C162" s="37"/>
      <c r="D162" s="184" t="s">
        <v>140</v>
      </c>
      <c r="E162" s="37"/>
      <c r="F162" s="185" t="s">
        <v>278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140</v>
      </c>
      <c r="AU162" s="18" t="s">
        <v>83</v>
      </c>
    </row>
    <row r="163" s="2" customFormat="1">
      <c r="A163" s="37"/>
      <c r="B163" s="38"/>
      <c r="C163" s="37"/>
      <c r="D163" s="189" t="s">
        <v>142</v>
      </c>
      <c r="E163" s="37"/>
      <c r="F163" s="190" t="s">
        <v>279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142</v>
      </c>
      <c r="AU163" s="18" t="s">
        <v>83</v>
      </c>
    </row>
    <row r="164" s="13" customFormat="1">
      <c r="A164" s="13"/>
      <c r="B164" s="196"/>
      <c r="C164" s="13"/>
      <c r="D164" s="184" t="s">
        <v>237</v>
      </c>
      <c r="E164" s="197" t="s">
        <v>1</v>
      </c>
      <c r="F164" s="198" t="s">
        <v>280</v>
      </c>
      <c r="G164" s="13"/>
      <c r="H164" s="199">
        <v>400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237</v>
      </c>
      <c r="AU164" s="197" t="s">
        <v>83</v>
      </c>
      <c r="AV164" s="13" t="s">
        <v>83</v>
      </c>
      <c r="AW164" s="13" t="s">
        <v>30</v>
      </c>
      <c r="AX164" s="13" t="s">
        <v>81</v>
      </c>
      <c r="AY164" s="197" t="s">
        <v>130</v>
      </c>
    </row>
    <row r="165" s="2" customFormat="1" ht="16.5" customHeight="1">
      <c r="A165" s="37"/>
      <c r="B165" s="170"/>
      <c r="C165" s="171" t="s">
        <v>182</v>
      </c>
      <c r="D165" s="171" t="s">
        <v>133</v>
      </c>
      <c r="E165" s="172" t="s">
        <v>281</v>
      </c>
      <c r="F165" s="173" t="s">
        <v>282</v>
      </c>
      <c r="G165" s="174" t="s">
        <v>283</v>
      </c>
      <c r="H165" s="175">
        <v>265</v>
      </c>
      <c r="I165" s="176"/>
      <c r="J165" s="177">
        <f>ROUND(I165*H165,2)</f>
        <v>0</v>
      </c>
      <c r="K165" s="173" t="s">
        <v>137</v>
      </c>
      <c r="L165" s="38"/>
      <c r="M165" s="178" t="s">
        <v>1</v>
      </c>
      <c r="N165" s="179" t="s">
        <v>38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0.20499999999999999</v>
      </c>
      <c r="T165" s="181">
        <f>S165*H165</f>
        <v>54.324999999999996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155</v>
      </c>
      <c r="AT165" s="182" t="s">
        <v>133</v>
      </c>
      <c r="AU165" s="182" t="s">
        <v>83</v>
      </c>
      <c r="AY165" s="18" t="s">
        <v>130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81</v>
      </c>
      <c r="BK165" s="183">
        <f>ROUND(I165*H165,2)</f>
        <v>0</v>
      </c>
      <c r="BL165" s="18" t="s">
        <v>155</v>
      </c>
      <c r="BM165" s="182" t="s">
        <v>284</v>
      </c>
    </row>
    <row r="166" s="2" customFormat="1">
      <c r="A166" s="37"/>
      <c r="B166" s="38"/>
      <c r="C166" s="37"/>
      <c r="D166" s="184" t="s">
        <v>140</v>
      </c>
      <c r="E166" s="37"/>
      <c r="F166" s="185" t="s">
        <v>285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140</v>
      </c>
      <c r="AU166" s="18" t="s">
        <v>83</v>
      </c>
    </row>
    <row r="167" s="2" customFormat="1">
      <c r="A167" s="37"/>
      <c r="B167" s="38"/>
      <c r="C167" s="37"/>
      <c r="D167" s="189" t="s">
        <v>142</v>
      </c>
      <c r="E167" s="37"/>
      <c r="F167" s="190" t="s">
        <v>286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142</v>
      </c>
      <c r="AU167" s="18" t="s">
        <v>83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287</v>
      </c>
      <c r="G168" s="13"/>
      <c r="H168" s="199">
        <v>265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81</v>
      </c>
      <c r="AY168" s="197" t="s">
        <v>130</v>
      </c>
    </row>
    <row r="169" s="2" customFormat="1" ht="16.5" customHeight="1">
      <c r="A169" s="37"/>
      <c r="B169" s="170"/>
      <c r="C169" s="171" t="s">
        <v>187</v>
      </c>
      <c r="D169" s="171" t="s">
        <v>133</v>
      </c>
      <c r="E169" s="172" t="s">
        <v>288</v>
      </c>
      <c r="F169" s="173" t="s">
        <v>289</v>
      </c>
      <c r="G169" s="174" t="s">
        <v>283</v>
      </c>
      <c r="H169" s="175">
        <v>168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38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0.11500000000000001</v>
      </c>
      <c r="T169" s="181">
        <f>S169*H169</f>
        <v>19.32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155</v>
      </c>
      <c r="AT169" s="182" t="s">
        <v>133</v>
      </c>
      <c r="AU169" s="182" t="s">
        <v>83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81</v>
      </c>
      <c r="BK169" s="183">
        <f>ROUND(I169*H169,2)</f>
        <v>0</v>
      </c>
      <c r="BL169" s="18" t="s">
        <v>155</v>
      </c>
      <c r="BM169" s="182" t="s">
        <v>290</v>
      </c>
    </row>
    <row r="170" s="2" customFormat="1">
      <c r="A170" s="37"/>
      <c r="B170" s="38"/>
      <c r="C170" s="37"/>
      <c r="D170" s="184" t="s">
        <v>140</v>
      </c>
      <c r="E170" s="37"/>
      <c r="F170" s="185" t="s">
        <v>291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140</v>
      </c>
      <c r="AU170" s="18" t="s">
        <v>83</v>
      </c>
    </row>
    <row r="171" s="2" customFormat="1">
      <c r="A171" s="37"/>
      <c r="B171" s="38"/>
      <c r="C171" s="37"/>
      <c r="D171" s="189" t="s">
        <v>142</v>
      </c>
      <c r="E171" s="37"/>
      <c r="F171" s="190" t="s">
        <v>292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142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97" t="s">
        <v>1</v>
      </c>
      <c r="F172" s="198" t="s">
        <v>293</v>
      </c>
      <c r="G172" s="13"/>
      <c r="H172" s="199">
        <v>84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30</v>
      </c>
      <c r="AX172" s="13" t="s">
        <v>73</v>
      </c>
      <c r="AY172" s="197" t="s">
        <v>130</v>
      </c>
    </row>
    <row r="173" s="13" customFormat="1">
      <c r="A173" s="13"/>
      <c r="B173" s="196"/>
      <c r="C173" s="13"/>
      <c r="D173" s="184" t="s">
        <v>237</v>
      </c>
      <c r="E173" s="197" t="s">
        <v>1</v>
      </c>
      <c r="F173" s="198" t="s">
        <v>294</v>
      </c>
      <c r="G173" s="13"/>
      <c r="H173" s="199">
        <v>84</v>
      </c>
      <c r="I173" s="200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237</v>
      </c>
      <c r="AU173" s="197" t="s">
        <v>83</v>
      </c>
      <c r="AV173" s="13" t="s">
        <v>83</v>
      </c>
      <c r="AW173" s="13" t="s">
        <v>30</v>
      </c>
      <c r="AX173" s="13" t="s">
        <v>73</v>
      </c>
      <c r="AY173" s="197" t="s">
        <v>130</v>
      </c>
    </row>
    <row r="174" s="14" customFormat="1">
      <c r="A174" s="14"/>
      <c r="B174" s="204"/>
      <c r="C174" s="14"/>
      <c r="D174" s="184" t="s">
        <v>237</v>
      </c>
      <c r="E174" s="205" t="s">
        <v>1</v>
      </c>
      <c r="F174" s="206" t="s">
        <v>295</v>
      </c>
      <c r="G174" s="14"/>
      <c r="H174" s="207">
        <v>168</v>
      </c>
      <c r="I174" s="208"/>
      <c r="J174" s="14"/>
      <c r="K174" s="14"/>
      <c r="L174" s="204"/>
      <c r="M174" s="209"/>
      <c r="N174" s="210"/>
      <c r="O174" s="210"/>
      <c r="P174" s="210"/>
      <c r="Q174" s="210"/>
      <c r="R174" s="210"/>
      <c r="S174" s="210"/>
      <c r="T174" s="21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5" t="s">
        <v>237</v>
      </c>
      <c r="AU174" s="205" t="s">
        <v>83</v>
      </c>
      <c r="AV174" s="14" t="s">
        <v>155</v>
      </c>
      <c r="AW174" s="14" t="s">
        <v>30</v>
      </c>
      <c r="AX174" s="14" t="s">
        <v>81</v>
      </c>
      <c r="AY174" s="205" t="s">
        <v>130</v>
      </c>
    </row>
    <row r="175" s="2" customFormat="1" ht="24.15" customHeight="1">
      <c r="A175" s="37"/>
      <c r="B175" s="170"/>
      <c r="C175" s="171" t="s">
        <v>194</v>
      </c>
      <c r="D175" s="171" t="s">
        <v>133</v>
      </c>
      <c r="E175" s="172" t="s">
        <v>296</v>
      </c>
      <c r="F175" s="173" t="s">
        <v>297</v>
      </c>
      <c r="G175" s="174" t="s">
        <v>233</v>
      </c>
      <c r="H175" s="175">
        <v>1240</v>
      </c>
      <c r="I175" s="176"/>
      <c r="J175" s="177">
        <f>ROUND(I175*H175,2)</f>
        <v>0</v>
      </c>
      <c r="K175" s="173" t="s">
        <v>137</v>
      </c>
      <c r="L175" s="38"/>
      <c r="M175" s="178" t="s">
        <v>1</v>
      </c>
      <c r="N175" s="179" t="s">
        <v>38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155</v>
      </c>
      <c r="AT175" s="182" t="s">
        <v>133</v>
      </c>
      <c r="AU175" s="182" t="s">
        <v>83</v>
      </c>
      <c r="AY175" s="18" t="s">
        <v>130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81</v>
      </c>
      <c r="BK175" s="183">
        <f>ROUND(I175*H175,2)</f>
        <v>0</v>
      </c>
      <c r="BL175" s="18" t="s">
        <v>155</v>
      </c>
      <c r="BM175" s="182" t="s">
        <v>298</v>
      </c>
    </row>
    <row r="176" s="2" customFormat="1">
      <c r="A176" s="37"/>
      <c r="B176" s="38"/>
      <c r="C176" s="37"/>
      <c r="D176" s="184" t="s">
        <v>140</v>
      </c>
      <c r="E176" s="37"/>
      <c r="F176" s="185" t="s">
        <v>299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140</v>
      </c>
      <c r="AU176" s="18" t="s">
        <v>83</v>
      </c>
    </row>
    <row r="177" s="2" customFormat="1">
      <c r="A177" s="37"/>
      <c r="B177" s="38"/>
      <c r="C177" s="37"/>
      <c r="D177" s="189" t="s">
        <v>142</v>
      </c>
      <c r="E177" s="37"/>
      <c r="F177" s="190" t="s">
        <v>300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142</v>
      </c>
      <c r="AU177" s="18" t="s">
        <v>83</v>
      </c>
    </row>
    <row r="178" s="13" customFormat="1">
      <c r="A178" s="13"/>
      <c r="B178" s="196"/>
      <c r="C178" s="13"/>
      <c r="D178" s="184" t="s">
        <v>237</v>
      </c>
      <c r="E178" s="197" t="s">
        <v>1</v>
      </c>
      <c r="F178" s="198" t="s">
        <v>301</v>
      </c>
      <c r="G178" s="13"/>
      <c r="H178" s="199">
        <v>1240</v>
      </c>
      <c r="I178" s="200"/>
      <c r="J178" s="13"/>
      <c r="K178" s="13"/>
      <c r="L178" s="196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237</v>
      </c>
      <c r="AU178" s="197" t="s">
        <v>83</v>
      </c>
      <c r="AV178" s="13" t="s">
        <v>83</v>
      </c>
      <c r="AW178" s="13" t="s">
        <v>30</v>
      </c>
      <c r="AX178" s="13" t="s">
        <v>81</v>
      </c>
      <c r="AY178" s="197" t="s">
        <v>130</v>
      </c>
    </row>
    <row r="179" s="2" customFormat="1" ht="33" customHeight="1">
      <c r="A179" s="37"/>
      <c r="B179" s="170"/>
      <c r="C179" s="171" t="s">
        <v>8</v>
      </c>
      <c r="D179" s="171" t="s">
        <v>133</v>
      </c>
      <c r="E179" s="172" t="s">
        <v>302</v>
      </c>
      <c r="F179" s="173" t="s">
        <v>303</v>
      </c>
      <c r="G179" s="174" t="s">
        <v>304</v>
      </c>
      <c r="H179" s="175">
        <v>201</v>
      </c>
      <c r="I179" s="176"/>
      <c r="J179" s="177">
        <f>ROUND(I179*H179,2)</f>
        <v>0</v>
      </c>
      <c r="K179" s="173" t="s">
        <v>137</v>
      </c>
      <c r="L179" s="38"/>
      <c r="M179" s="178" t="s">
        <v>1</v>
      </c>
      <c r="N179" s="179" t="s">
        <v>38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155</v>
      </c>
      <c r="AT179" s="182" t="s">
        <v>133</v>
      </c>
      <c r="AU179" s="182" t="s">
        <v>83</v>
      </c>
      <c r="AY179" s="18" t="s">
        <v>130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81</v>
      </c>
      <c r="BK179" s="183">
        <f>ROUND(I179*H179,2)</f>
        <v>0</v>
      </c>
      <c r="BL179" s="18" t="s">
        <v>155</v>
      </c>
      <c r="BM179" s="182" t="s">
        <v>305</v>
      </c>
    </row>
    <row r="180" s="2" customFormat="1">
      <c r="A180" s="37"/>
      <c r="B180" s="38"/>
      <c r="C180" s="37"/>
      <c r="D180" s="184" t="s">
        <v>140</v>
      </c>
      <c r="E180" s="37"/>
      <c r="F180" s="185" t="s">
        <v>306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140</v>
      </c>
      <c r="AU180" s="18" t="s">
        <v>83</v>
      </c>
    </row>
    <row r="181" s="2" customFormat="1">
      <c r="A181" s="37"/>
      <c r="B181" s="38"/>
      <c r="C181" s="37"/>
      <c r="D181" s="189" t="s">
        <v>142</v>
      </c>
      <c r="E181" s="37"/>
      <c r="F181" s="190" t="s">
        <v>307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142</v>
      </c>
      <c r="AU181" s="18" t="s">
        <v>83</v>
      </c>
    </row>
    <row r="182" s="13" customFormat="1">
      <c r="A182" s="13"/>
      <c r="B182" s="196"/>
      <c r="C182" s="13"/>
      <c r="D182" s="184" t="s">
        <v>237</v>
      </c>
      <c r="E182" s="197" t="s">
        <v>1</v>
      </c>
      <c r="F182" s="198" t="s">
        <v>308</v>
      </c>
      <c r="G182" s="13"/>
      <c r="H182" s="199">
        <v>201</v>
      </c>
      <c r="I182" s="200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237</v>
      </c>
      <c r="AU182" s="197" t="s">
        <v>83</v>
      </c>
      <c r="AV182" s="13" t="s">
        <v>83</v>
      </c>
      <c r="AW182" s="13" t="s">
        <v>30</v>
      </c>
      <c r="AX182" s="13" t="s">
        <v>81</v>
      </c>
      <c r="AY182" s="197" t="s">
        <v>130</v>
      </c>
    </row>
    <row r="183" s="2" customFormat="1" ht="33" customHeight="1">
      <c r="A183" s="37"/>
      <c r="B183" s="170"/>
      <c r="C183" s="171" t="s">
        <v>205</v>
      </c>
      <c r="D183" s="171" t="s">
        <v>133</v>
      </c>
      <c r="E183" s="172" t="s">
        <v>309</v>
      </c>
      <c r="F183" s="173" t="s">
        <v>310</v>
      </c>
      <c r="G183" s="174" t="s">
        <v>304</v>
      </c>
      <c r="H183" s="175">
        <v>633</v>
      </c>
      <c r="I183" s="176"/>
      <c r="J183" s="177">
        <f>ROUND(I183*H183,2)</f>
        <v>0</v>
      </c>
      <c r="K183" s="173" t="s">
        <v>137</v>
      </c>
      <c r="L183" s="38"/>
      <c r="M183" s="178" t="s">
        <v>1</v>
      </c>
      <c r="N183" s="179" t="s">
        <v>38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155</v>
      </c>
      <c r="AT183" s="182" t="s">
        <v>133</v>
      </c>
      <c r="AU183" s="182" t="s">
        <v>83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81</v>
      </c>
      <c r="BK183" s="183">
        <f>ROUND(I183*H183,2)</f>
        <v>0</v>
      </c>
      <c r="BL183" s="18" t="s">
        <v>155</v>
      </c>
      <c r="BM183" s="182" t="s">
        <v>311</v>
      </c>
    </row>
    <row r="184" s="2" customFormat="1">
      <c r="A184" s="37"/>
      <c r="B184" s="38"/>
      <c r="C184" s="37"/>
      <c r="D184" s="184" t="s">
        <v>140</v>
      </c>
      <c r="E184" s="37"/>
      <c r="F184" s="185" t="s">
        <v>312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140</v>
      </c>
      <c r="AU184" s="18" t="s">
        <v>83</v>
      </c>
    </row>
    <row r="185" s="2" customFormat="1">
      <c r="A185" s="37"/>
      <c r="B185" s="38"/>
      <c r="C185" s="37"/>
      <c r="D185" s="189" t="s">
        <v>142</v>
      </c>
      <c r="E185" s="37"/>
      <c r="F185" s="190" t="s">
        <v>313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142</v>
      </c>
      <c r="AU185" s="18" t="s">
        <v>83</v>
      </c>
    </row>
    <row r="186" s="15" customFormat="1">
      <c r="A186" s="15"/>
      <c r="B186" s="212"/>
      <c r="C186" s="15"/>
      <c r="D186" s="184" t="s">
        <v>237</v>
      </c>
      <c r="E186" s="213" t="s">
        <v>1</v>
      </c>
      <c r="F186" s="214" t="s">
        <v>314</v>
      </c>
      <c r="G186" s="15"/>
      <c r="H186" s="213" t="s">
        <v>1</v>
      </c>
      <c r="I186" s="215"/>
      <c r="J186" s="15"/>
      <c r="K186" s="15"/>
      <c r="L186" s="212"/>
      <c r="M186" s="216"/>
      <c r="N186" s="217"/>
      <c r="O186" s="217"/>
      <c r="P186" s="217"/>
      <c r="Q186" s="217"/>
      <c r="R186" s="217"/>
      <c r="S186" s="217"/>
      <c r="T186" s="21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3" t="s">
        <v>237</v>
      </c>
      <c r="AU186" s="213" t="s">
        <v>83</v>
      </c>
      <c r="AV186" s="15" t="s">
        <v>81</v>
      </c>
      <c r="AW186" s="15" t="s">
        <v>30</v>
      </c>
      <c r="AX186" s="15" t="s">
        <v>73</v>
      </c>
      <c r="AY186" s="213" t="s">
        <v>130</v>
      </c>
    </row>
    <row r="187" s="13" customFormat="1">
      <c r="A187" s="13"/>
      <c r="B187" s="196"/>
      <c r="C187" s="13"/>
      <c r="D187" s="184" t="s">
        <v>237</v>
      </c>
      <c r="E187" s="197" t="s">
        <v>1</v>
      </c>
      <c r="F187" s="198" t="s">
        <v>315</v>
      </c>
      <c r="G187" s="13"/>
      <c r="H187" s="199">
        <v>633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237</v>
      </c>
      <c r="AU187" s="197" t="s">
        <v>83</v>
      </c>
      <c r="AV187" s="13" t="s">
        <v>83</v>
      </c>
      <c r="AW187" s="13" t="s">
        <v>30</v>
      </c>
      <c r="AX187" s="13" t="s">
        <v>81</v>
      </c>
      <c r="AY187" s="197" t="s">
        <v>130</v>
      </c>
    </row>
    <row r="188" s="2" customFormat="1" ht="24.15" customHeight="1">
      <c r="A188" s="37"/>
      <c r="B188" s="170"/>
      <c r="C188" s="171" t="s">
        <v>316</v>
      </c>
      <c r="D188" s="171" t="s">
        <v>133</v>
      </c>
      <c r="E188" s="172" t="s">
        <v>317</v>
      </c>
      <c r="F188" s="173" t="s">
        <v>318</v>
      </c>
      <c r="G188" s="174" t="s">
        <v>304</v>
      </c>
      <c r="H188" s="175">
        <v>36</v>
      </c>
      <c r="I188" s="176"/>
      <c r="J188" s="177">
        <f>ROUND(I188*H188,2)</f>
        <v>0</v>
      </c>
      <c r="K188" s="173" t="s">
        <v>137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83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319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320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83</v>
      </c>
    </row>
    <row r="190" s="2" customFormat="1">
      <c r="A190" s="37"/>
      <c r="B190" s="38"/>
      <c r="C190" s="37"/>
      <c r="D190" s="189" t="s">
        <v>142</v>
      </c>
      <c r="E190" s="37"/>
      <c r="F190" s="190" t="s">
        <v>321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142</v>
      </c>
      <c r="AU190" s="18" t="s">
        <v>83</v>
      </c>
    </row>
    <row r="191" s="13" customFormat="1">
      <c r="A191" s="13"/>
      <c r="B191" s="196"/>
      <c r="C191" s="13"/>
      <c r="D191" s="184" t="s">
        <v>237</v>
      </c>
      <c r="E191" s="197" t="s">
        <v>1</v>
      </c>
      <c r="F191" s="198" t="s">
        <v>322</v>
      </c>
      <c r="G191" s="13"/>
      <c r="H191" s="199">
        <v>9</v>
      </c>
      <c r="I191" s="200"/>
      <c r="J191" s="13"/>
      <c r="K191" s="13"/>
      <c r="L191" s="196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237</v>
      </c>
      <c r="AU191" s="197" t="s">
        <v>83</v>
      </c>
      <c r="AV191" s="13" t="s">
        <v>83</v>
      </c>
      <c r="AW191" s="13" t="s">
        <v>30</v>
      </c>
      <c r="AX191" s="13" t="s">
        <v>73</v>
      </c>
      <c r="AY191" s="197" t="s">
        <v>130</v>
      </c>
    </row>
    <row r="192" s="13" customFormat="1">
      <c r="A192" s="13"/>
      <c r="B192" s="196"/>
      <c r="C192" s="13"/>
      <c r="D192" s="184" t="s">
        <v>237</v>
      </c>
      <c r="E192" s="197" t="s">
        <v>1</v>
      </c>
      <c r="F192" s="198" t="s">
        <v>323</v>
      </c>
      <c r="G192" s="13"/>
      <c r="H192" s="199">
        <v>18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237</v>
      </c>
      <c r="AU192" s="197" t="s">
        <v>83</v>
      </c>
      <c r="AV192" s="13" t="s">
        <v>83</v>
      </c>
      <c r="AW192" s="13" t="s">
        <v>30</v>
      </c>
      <c r="AX192" s="13" t="s">
        <v>73</v>
      </c>
      <c r="AY192" s="197" t="s">
        <v>130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324</v>
      </c>
      <c r="G193" s="13"/>
      <c r="H193" s="199">
        <v>9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4" customFormat="1">
      <c r="A194" s="14"/>
      <c r="B194" s="204"/>
      <c r="C194" s="14"/>
      <c r="D194" s="184" t="s">
        <v>237</v>
      </c>
      <c r="E194" s="205" t="s">
        <v>1</v>
      </c>
      <c r="F194" s="206" t="s">
        <v>295</v>
      </c>
      <c r="G194" s="14"/>
      <c r="H194" s="207">
        <v>36</v>
      </c>
      <c r="I194" s="208"/>
      <c r="J194" s="14"/>
      <c r="K194" s="14"/>
      <c r="L194" s="204"/>
      <c r="M194" s="209"/>
      <c r="N194" s="210"/>
      <c r="O194" s="210"/>
      <c r="P194" s="210"/>
      <c r="Q194" s="210"/>
      <c r="R194" s="210"/>
      <c r="S194" s="210"/>
      <c r="T194" s="21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5" t="s">
        <v>237</v>
      </c>
      <c r="AU194" s="205" t="s">
        <v>83</v>
      </c>
      <c r="AV194" s="14" t="s">
        <v>155</v>
      </c>
      <c r="AW194" s="14" t="s">
        <v>30</v>
      </c>
      <c r="AX194" s="14" t="s">
        <v>81</v>
      </c>
      <c r="AY194" s="205" t="s">
        <v>130</v>
      </c>
    </row>
    <row r="195" s="2" customFormat="1" ht="33" customHeight="1">
      <c r="A195" s="37"/>
      <c r="B195" s="170"/>
      <c r="C195" s="171" t="s">
        <v>325</v>
      </c>
      <c r="D195" s="171" t="s">
        <v>133</v>
      </c>
      <c r="E195" s="172" t="s">
        <v>326</v>
      </c>
      <c r="F195" s="173" t="s">
        <v>327</v>
      </c>
      <c r="G195" s="174" t="s">
        <v>304</v>
      </c>
      <c r="H195" s="175">
        <v>29</v>
      </c>
      <c r="I195" s="176"/>
      <c r="J195" s="177">
        <f>ROUND(I195*H195,2)</f>
        <v>0</v>
      </c>
      <c r="K195" s="173" t="s">
        <v>137</v>
      </c>
      <c r="L195" s="38"/>
      <c r="M195" s="178" t="s">
        <v>1</v>
      </c>
      <c r="N195" s="179" t="s">
        <v>38</v>
      </c>
      <c r="O195" s="76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155</v>
      </c>
      <c r="AT195" s="182" t="s">
        <v>133</v>
      </c>
      <c r="AU195" s="182" t="s">
        <v>83</v>
      </c>
      <c r="AY195" s="18" t="s">
        <v>130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81</v>
      </c>
      <c r="BK195" s="183">
        <f>ROUND(I195*H195,2)</f>
        <v>0</v>
      </c>
      <c r="BL195" s="18" t="s">
        <v>155</v>
      </c>
      <c r="BM195" s="182" t="s">
        <v>328</v>
      </c>
    </row>
    <row r="196" s="2" customFormat="1">
      <c r="A196" s="37"/>
      <c r="B196" s="38"/>
      <c r="C196" s="37"/>
      <c r="D196" s="184" t="s">
        <v>140</v>
      </c>
      <c r="E196" s="37"/>
      <c r="F196" s="185" t="s">
        <v>329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140</v>
      </c>
      <c r="AU196" s="18" t="s">
        <v>83</v>
      </c>
    </row>
    <row r="197" s="2" customFormat="1">
      <c r="A197" s="37"/>
      <c r="B197" s="38"/>
      <c r="C197" s="37"/>
      <c r="D197" s="189" t="s">
        <v>142</v>
      </c>
      <c r="E197" s="37"/>
      <c r="F197" s="190" t="s">
        <v>330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142</v>
      </c>
      <c r="AU197" s="18" t="s">
        <v>83</v>
      </c>
    </row>
    <row r="198" s="13" customFormat="1">
      <c r="A198" s="13"/>
      <c r="B198" s="196"/>
      <c r="C198" s="13"/>
      <c r="D198" s="184" t="s">
        <v>237</v>
      </c>
      <c r="E198" s="197" t="s">
        <v>1</v>
      </c>
      <c r="F198" s="198" t="s">
        <v>331</v>
      </c>
      <c r="G198" s="13"/>
      <c r="H198" s="199">
        <v>29</v>
      </c>
      <c r="I198" s="200"/>
      <c r="J198" s="13"/>
      <c r="K198" s="13"/>
      <c r="L198" s="196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237</v>
      </c>
      <c r="AU198" s="197" t="s">
        <v>83</v>
      </c>
      <c r="AV198" s="13" t="s">
        <v>83</v>
      </c>
      <c r="AW198" s="13" t="s">
        <v>30</v>
      </c>
      <c r="AX198" s="13" t="s">
        <v>81</v>
      </c>
      <c r="AY198" s="197" t="s">
        <v>130</v>
      </c>
    </row>
    <row r="199" s="2" customFormat="1" ht="33" customHeight="1">
      <c r="A199" s="37"/>
      <c r="B199" s="170"/>
      <c r="C199" s="171" t="s">
        <v>332</v>
      </c>
      <c r="D199" s="171" t="s">
        <v>133</v>
      </c>
      <c r="E199" s="172" t="s">
        <v>333</v>
      </c>
      <c r="F199" s="173" t="s">
        <v>334</v>
      </c>
      <c r="G199" s="174" t="s">
        <v>304</v>
      </c>
      <c r="H199" s="175">
        <v>118</v>
      </c>
      <c r="I199" s="176"/>
      <c r="J199" s="177">
        <f>ROUND(I199*H199,2)</f>
        <v>0</v>
      </c>
      <c r="K199" s="173" t="s">
        <v>137</v>
      </c>
      <c r="L199" s="38"/>
      <c r="M199" s="178" t="s">
        <v>1</v>
      </c>
      <c r="N199" s="179" t="s">
        <v>38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155</v>
      </c>
      <c r="AT199" s="182" t="s">
        <v>133</v>
      </c>
      <c r="AU199" s="182" t="s">
        <v>83</v>
      </c>
      <c r="AY199" s="18" t="s">
        <v>130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81</v>
      </c>
      <c r="BK199" s="183">
        <f>ROUND(I199*H199,2)</f>
        <v>0</v>
      </c>
      <c r="BL199" s="18" t="s">
        <v>155</v>
      </c>
      <c r="BM199" s="182" t="s">
        <v>335</v>
      </c>
    </row>
    <row r="200" s="2" customFormat="1">
      <c r="A200" s="37"/>
      <c r="B200" s="38"/>
      <c r="C200" s="37"/>
      <c r="D200" s="184" t="s">
        <v>140</v>
      </c>
      <c r="E200" s="37"/>
      <c r="F200" s="185" t="s">
        <v>336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140</v>
      </c>
      <c r="AU200" s="18" t="s">
        <v>83</v>
      </c>
    </row>
    <row r="201" s="2" customFormat="1">
      <c r="A201" s="37"/>
      <c r="B201" s="38"/>
      <c r="C201" s="37"/>
      <c r="D201" s="189" t="s">
        <v>142</v>
      </c>
      <c r="E201" s="37"/>
      <c r="F201" s="190" t="s">
        <v>337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142</v>
      </c>
      <c r="AU201" s="18" t="s">
        <v>83</v>
      </c>
    </row>
    <row r="202" s="13" customFormat="1">
      <c r="A202" s="13"/>
      <c r="B202" s="196"/>
      <c r="C202" s="13"/>
      <c r="D202" s="184" t="s">
        <v>237</v>
      </c>
      <c r="E202" s="197" t="s">
        <v>1</v>
      </c>
      <c r="F202" s="198" t="s">
        <v>338</v>
      </c>
      <c r="G202" s="13"/>
      <c r="H202" s="199">
        <v>70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237</v>
      </c>
      <c r="AU202" s="197" t="s">
        <v>83</v>
      </c>
      <c r="AV202" s="13" t="s">
        <v>83</v>
      </c>
      <c r="AW202" s="13" t="s">
        <v>30</v>
      </c>
      <c r="AX202" s="13" t="s">
        <v>73</v>
      </c>
      <c r="AY202" s="197" t="s">
        <v>130</v>
      </c>
    </row>
    <row r="203" s="13" customFormat="1">
      <c r="A203" s="13"/>
      <c r="B203" s="196"/>
      <c r="C203" s="13"/>
      <c r="D203" s="184" t="s">
        <v>237</v>
      </c>
      <c r="E203" s="197" t="s">
        <v>1</v>
      </c>
      <c r="F203" s="198" t="s">
        <v>339</v>
      </c>
      <c r="G203" s="13"/>
      <c r="H203" s="199">
        <v>48</v>
      </c>
      <c r="I203" s="200"/>
      <c r="J203" s="13"/>
      <c r="K203" s="13"/>
      <c r="L203" s="196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7" t="s">
        <v>237</v>
      </c>
      <c r="AU203" s="197" t="s">
        <v>83</v>
      </c>
      <c r="AV203" s="13" t="s">
        <v>83</v>
      </c>
      <c r="AW203" s="13" t="s">
        <v>30</v>
      </c>
      <c r="AX203" s="13" t="s">
        <v>73</v>
      </c>
      <c r="AY203" s="197" t="s">
        <v>130</v>
      </c>
    </row>
    <row r="204" s="14" customFormat="1">
      <c r="A204" s="14"/>
      <c r="B204" s="204"/>
      <c r="C204" s="14"/>
      <c r="D204" s="184" t="s">
        <v>237</v>
      </c>
      <c r="E204" s="205" t="s">
        <v>1</v>
      </c>
      <c r="F204" s="206" t="s">
        <v>295</v>
      </c>
      <c r="G204" s="14"/>
      <c r="H204" s="207">
        <v>118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237</v>
      </c>
      <c r="AU204" s="205" t="s">
        <v>83</v>
      </c>
      <c r="AV204" s="14" t="s">
        <v>155</v>
      </c>
      <c r="AW204" s="14" t="s">
        <v>30</v>
      </c>
      <c r="AX204" s="14" t="s">
        <v>81</v>
      </c>
      <c r="AY204" s="205" t="s">
        <v>130</v>
      </c>
    </row>
    <row r="205" s="2" customFormat="1" ht="21.75" customHeight="1">
      <c r="A205" s="37"/>
      <c r="B205" s="170"/>
      <c r="C205" s="171" t="s">
        <v>340</v>
      </c>
      <c r="D205" s="171" t="s">
        <v>133</v>
      </c>
      <c r="E205" s="172" t="s">
        <v>341</v>
      </c>
      <c r="F205" s="173" t="s">
        <v>342</v>
      </c>
      <c r="G205" s="174" t="s">
        <v>233</v>
      </c>
      <c r="H205" s="175">
        <v>142</v>
      </c>
      <c r="I205" s="176"/>
      <c r="J205" s="177">
        <f>ROUND(I205*H205,2)</f>
        <v>0</v>
      </c>
      <c r="K205" s="173" t="s">
        <v>137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0.00084000000000000003</v>
      </c>
      <c r="R205" s="180">
        <f>Q205*H205</f>
        <v>0.11928000000000001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155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343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344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>
      <c r="A207" s="37"/>
      <c r="B207" s="38"/>
      <c r="C207" s="37"/>
      <c r="D207" s="189" t="s">
        <v>142</v>
      </c>
      <c r="E207" s="37"/>
      <c r="F207" s="190" t="s">
        <v>345</v>
      </c>
      <c r="G207" s="37"/>
      <c r="H207" s="37"/>
      <c r="I207" s="186"/>
      <c r="J207" s="37"/>
      <c r="K207" s="37"/>
      <c r="L207" s="38"/>
      <c r="M207" s="187"/>
      <c r="N207" s="188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142</v>
      </c>
      <c r="AU207" s="18" t="s">
        <v>83</v>
      </c>
    </row>
    <row r="208" s="13" customFormat="1">
      <c r="A208" s="13"/>
      <c r="B208" s="196"/>
      <c r="C208" s="13"/>
      <c r="D208" s="184" t="s">
        <v>237</v>
      </c>
      <c r="E208" s="197" t="s">
        <v>1</v>
      </c>
      <c r="F208" s="198" t="s">
        <v>346</v>
      </c>
      <c r="G208" s="13"/>
      <c r="H208" s="199">
        <v>72</v>
      </c>
      <c r="I208" s="200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237</v>
      </c>
      <c r="AU208" s="197" t="s">
        <v>83</v>
      </c>
      <c r="AV208" s="13" t="s">
        <v>83</v>
      </c>
      <c r="AW208" s="13" t="s">
        <v>30</v>
      </c>
      <c r="AX208" s="13" t="s">
        <v>73</v>
      </c>
      <c r="AY208" s="197" t="s">
        <v>130</v>
      </c>
    </row>
    <row r="209" s="13" customFormat="1">
      <c r="A209" s="13"/>
      <c r="B209" s="196"/>
      <c r="C209" s="13"/>
      <c r="D209" s="184" t="s">
        <v>237</v>
      </c>
      <c r="E209" s="197" t="s">
        <v>1</v>
      </c>
      <c r="F209" s="198" t="s">
        <v>347</v>
      </c>
      <c r="G209" s="13"/>
      <c r="H209" s="199">
        <v>70</v>
      </c>
      <c r="I209" s="200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237</v>
      </c>
      <c r="AU209" s="197" t="s">
        <v>83</v>
      </c>
      <c r="AV209" s="13" t="s">
        <v>83</v>
      </c>
      <c r="AW209" s="13" t="s">
        <v>30</v>
      </c>
      <c r="AX209" s="13" t="s">
        <v>73</v>
      </c>
      <c r="AY209" s="197" t="s">
        <v>130</v>
      </c>
    </row>
    <row r="210" s="14" customFormat="1">
      <c r="A210" s="14"/>
      <c r="B210" s="204"/>
      <c r="C210" s="14"/>
      <c r="D210" s="184" t="s">
        <v>237</v>
      </c>
      <c r="E210" s="205" t="s">
        <v>1</v>
      </c>
      <c r="F210" s="206" t="s">
        <v>295</v>
      </c>
      <c r="G210" s="14"/>
      <c r="H210" s="207">
        <v>142</v>
      </c>
      <c r="I210" s="208"/>
      <c r="J210" s="14"/>
      <c r="K210" s="14"/>
      <c r="L210" s="204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5" t="s">
        <v>237</v>
      </c>
      <c r="AU210" s="205" t="s">
        <v>83</v>
      </c>
      <c r="AV210" s="14" t="s">
        <v>155</v>
      </c>
      <c r="AW210" s="14" t="s">
        <v>30</v>
      </c>
      <c r="AX210" s="14" t="s">
        <v>81</v>
      </c>
      <c r="AY210" s="205" t="s">
        <v>130</v>
      </c>
    </row>
    <row r="211" s="2" customFormat="1" ht="24.15" customHeight="1">
      <c r="A211" s="37"/>
      <c r="B211" s="170"/>
      <c r="C211" s="171" t="s">
        <v>348</v>
      </c>
      <c r="D211" s="171" t="s">
        <v>133</v>
      </c>
      <c r="E211" s="172" t="s">
        <v>349</v>
      </c>
      <c r="F211" s="173" t="s">
        <v>350</v>
      </c>
      <c r="G211" s="174" t="s">
        <v>233</v>
      </c>
      <c r="H211" s="175">
        <v>142</v>
      </c>
      <c r="I211" s="176"/>
      <c r="J211" s="177">
        <f>ROUND(I211*H211,2)</f>
        <v>0</v>
      </c>
      <c r="K211" s="173" t="s">
        <v>137</v>
      </c>
      <c r="L211" s="38"/>
      <c r="M211" s="178" t="s">
        <v>1</v>
      </c>
      <c r="N211" s="179" t="s">
        <v>38</v>
      </c>
      <c r="O211" s="76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155</v>
      </c>
      <c r="AT211" s="182" t="s">
        <v>133</v>
      </c>
      <c r="AU211" s="182" t="s">
        <v>83</v>
      </c>
      <c r="AY211" s="18" t="s">
        <v>130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81</v>
      </c>
      <c r="BK211" s="183">
        <f>ROUND(I211*H211,2)</f>
        <v>0</v>
      </c>
      <c r="BL211" s="18" t="s">
        <v>155</v>
      </c>
      <c r="BM211" s="182" t="s">
        <v>351</v>
      </c>
    </row>
    <row r="212" s="2" customFormat="1">
      <c r="A212" s="37"/>
      <c r="B212" s="38"/>
      <c r="C212" s="37"/>
      <c r="D212" s="184" t="s">
        <v>140</v>
      </c>
      <c r="E212" s="37"/>
      <c r="F212" s="185" t="s">
        <v>352</v>
      </c>
      <c r="G212" s="37"/>
      <c r="H212" s="37"/>
      <c r="I212" s="186"/>
      <c r="J212" s="37"/>
      <c r="K212" s="37"/>
      <c r="L212" s="38"/>
      <c r="M212" s="187"/>
      <c r="N212" s="188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140</v>
      </c>
      <c r="AU212" s="18" t="s">
        <v>83</v>
      </c>
    </row>
    <row r="213" s="2" customFormat="1">
      <c r="A213" s="37"/>
      <c r="B213" s="38"/>
      <c r="C213" s="37"/>
      <c r="D213" s="189" t="s">
        <v>142</v>
      </c>
      <c r="E213" s="37"/>
      <c r="F213" s="190" t="s">
        <v>353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142</v>
      </c>
      <c r="AU213" s="18" t="s">
        <v>83</v>
      </c>
    </row>
    <row r="214" s="2" customFormat="1" ht="37.8" customHeight="1">
      <c r="A214" s="37"/>
      <c r="B214" s="170"/>
      <c r="C214" s="171" t="s">
        <v>354</v>
      </c>
      <c r="D214" s="171" t="s">
        <v>133</v>
      </c>
      <c r="E214" s="172" t="s">
        <v>355</v>
      </c>
      <c r="F214" s="173" t="s">
        <v>356</v>
      </c>
      <c r="G214" s="174" t="s">
        <v>304</v>
      </c>
      <c r="H214" s="175">
        <v>27</v>
      </c>
      <c r="I214" s="176"/>
      <c r="J214" s="177">
        <f>ROUND(I214*H214,2)</f>
        <v>0</v>
      </c>
      <c r="K214" s="173" t="s">
        <v>137</v>
      </c>
      <c r="L214" s="38"/>
      <c r="M214" s="178" t="s">
        <v>1</v>
      </c>
      <c r="N214" s="179" t="s">
        <v>38</v>
      </c>
      <c r="O214" s="76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155</v>
      </c>
      <c r="AT214" s="182" t="s">
        <v>133</v>
      </c>
      <c r="AU214" s="182" t="s">
        <v>83</v>
      </c>
      <c r="AY214" s="18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81</v>
      </c>
      <c r="BK214" s="183">
        <f>ROUND(I214*H214,2)</f>
        <v>0</v>
      </c>
      <c r="BL214" s="18" t="s">
        <v>155</v>
      </c>
      <c r="BM214" s="182" t="s">
        <v>357</v>
      </c>
    </row>
    <row r="215" s="2" customFormat="1">
      <c r="A215" s="37"/>
      <c r="B215" s="38"/>
      <c r="C215" s="37"/>
      <c r="D215" s="184" t="s">
        <v>140</v>
      </c>
      <c r="E215" s="37"/>
      <c r="F215" s="185" t="s">
        <v>358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140</v>
      </c>
      <c r="AU215" s="18" t="s">
        <v>83</v>
      </c>
    </row>
    <row r="216" s="2" customFormat="1">
      <c r="A216" s="37"/>
      <c r="B216" s="38"/>
      <c r="C216" s="37"/>
      <c r="D216" s="189" t="s">
        <v>142</v>
      </c>
      <c r="E216" s="37"/>
      <c r="F216" s="190" t="s">
        <v>359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142</v>
      </c>
      <c r="AU216" s="18" t="s">
        <v>83</v>
      </c>
    </row>
    <row r="217" s="13" customFormat="1">
      <c r="A217" s="13"/>
      <c r="B217" s="196"/>
      <c r="C217" s="13"/>
      <c r="D217" s="184" t="s">
        <v>237</v>
      </c>
      <c r="E217" s="197" t="s">
        <v>1</v>
      </c>
      <c r="F217" s="198" t="s">
        <v>360</v>
      </c>
      <c r="G217" s="13"/>
      <c r="H217" s="199">
        <v>27</v>
      </c>
      <c r="I217" s="200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237</v>
      </c>
      <c r="AU217" s="197" t="s">
        <v>83</v>
      </c>
      <c r="AV217" s="13" t="s">
        <v>83</v>
      </c>
      <c r="AW217" s="13" t="s">
        <v>30</v>
      </c>
      <c r="AX217" s="13" t="s">
        <v>81</v>
      </c>
      <c r="AY217" s="197" t="s">
        <v>130</v>
      </c>
    </row>
    <row r="218" s="2" customFormat="1" ht="37.8" customHeight="1">
      <c r="A218" s="37"/>
      <c r="B218" s="170"/>
      <c r="C218" s="171" t="s">
        <v>361</v>
      </c>
      <c r="D218" s="171" t="s">
        <v>133</v>
      </c>
      <c r="E218" s="172" t="s">
        <v>362</v>
      </c>
      <c r="F218" s="173" t="s">
        <v>363</v>
      </c>
      <c r="G218" s="174" t="s">
        <v>304</v>
      </c>
      <c r="H218" s="175">
        <v>1114</v>
      </c>
      <c r="I218" s="176"/>
      <c r="J218" s="177">
        <f>ROUND(I218*H218,2)</f>
        <v>0</v>
      </c>
      <c r="K218" s="173" t="s">
        <v>137</v>
      </c>
      <c r="L218" s="38"/>
      <c r="M218" s="178" t="s">
        <v>1</v>
      </c>
      <c r="N218" s="179" t="s">
        <v>38</v>
      </c>
      <c r="O218" s="76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155</v>
      </c>
      <c r="AT218" s="182" t="s">
        <v>133</v>
      </c>
      <c r="AU218" s="182" t="s">
        <v>83</v>
      </c>
      <c r="AY218" s="18" t="s">
        <v>130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81</v>
      </c>
      <c r="BK218" s="183">
        <f>ROUND(I218*H218,2)</f>
        <v>0</v>
      </c>
      <c r="BL218" s="18" t="s">
        <v>155</v>
      </c>
      <c r="BM218" s="182" t="s">
        <v>364</v>
      </c>
    </row>
    <row r="219" s="2" customFormat="1">
      <c r="A219" s="37"/>
      <c r="B219" s="38"/>
      <c r="C219" s="37"/>
      <c r="D219" s="184" t="s">
        <v>140</v>
      </c>
      <c r="E219" s="37"/>
      <c r="F219" s="185" t="s">
        <v>365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140</v>
      </c>
      <c r="AU219" s="18" t="s">
        <v>83</v>
      </c>
    </row>
    <row r="220" s="2" customFormat="1">
      <c r="A220" s="37"/>
      <c r="B220" s="38"/>
      <c r="C220" s="37"/>
      <c r="D220" s="189" t="s">
        <v>142</v>
      </c>
      <c r="E220" s="37"/>
      <c r="F220" s="190" t="s">
        <v>366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142</v>
      </c>
      <c r="AU220" s="18" t="s">
        <v>83</v>
      </c>
    </row>
    <row r="221" s="15" customFormat="1">
      <c r="A221" s="15"/>
      <c r="B221" s="212"/>
      <c r="C221" s="15"/>
      <c r="D221" s="184" t="s">
        <v>237</v>
      </c>
      <c r="E221" s="213" t="s">
        <v>1</v>
      </c>
      <c r="F221" s="214" t="s">
        <v>367</v>
      </c>
      <c r="G221" s="15"/>
      <c r="H221" s="213" t="s">
        <v>1</v>
      </c>
      <c r="I221" s="215"/>
      <c r="J221" s="15"/>
      <c r="K221" s="15"/>
      <c r="L221" s="212"/>
      <c r="M221" s="216"/>
      <c r="N221" s="217"/>
      <c r="O221" s="217"/>
      <c r="P221" s="217"/>
      <c r="Q221" s="217"/>
      <c r="R221" s="217"/>
      <c r="S221" s="217"/>
      <c r="T221" s="21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237</v>
      </c>
      <c r="AU221" s="213" t="s">
        <v>83</v>
      </c>
      <c r="AV221" s="15" t="s">
        <v>81</v>
      </c>
      <c r="AW221" s="15" t="s">
        <v>30</v>
      </c>
      <c r="AX221" s="15" t="s">
        <v>73</v>
      </c>
      <c r="AY221" s="213" t="s">
        <v>130</v>
      </c>
    </row>
    <row r="222" s="13" customFormat="1">
      <c r="A222" s="13"/>
      <c r="B222" s="196"/>
      <c r="C222" s="13"/>
      <c r="D222" s="184" t="s">
        <v>237</v>
      </c>
      <c r="E222" s="197" t="s">
        <v>1</v>
      </c>
      <c r="F222" s="198" t="s">
        <v>368</v>
      </c>
      <c r="G222" s="13"/>
      <c r="H222" s="199">
        <v>124</v>
      </c>
      <c r="I222" s="200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237</v>
      </c>
      <c r="AU222" s="197" t="s">
        <v>83</v>
      </c>
      <c r="AV222" s="13" t="s">
        <v>83</v>
      </c>
      <c r="AW222" s="13" t="s">
        <v>30</v>
      </c>
      <c r="AX222" s="13" t="s">
        <v>73</v>
      </c>
      <c r="AY222" s="197" t="s">
        <v>130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308</v>
      </c>
      <c r="G223" s="13"/>
      <c r="H223" s="199">
        <v>201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73</v>
      </c>
      <c r="AY223" s="197" t="s">
        <v>130</v>
      </c>
    </row>
    <row r="224" s="13" customFormat="1">
      <c r="A224" s="13"/>
      <c r="B224" s="196"/>
      <c r="C224" s="13"/>
      <c r="D224" s="184" t="s">
        <v>237</v>
      </c>
      <c r="E224" s="197" t="s">
        <v>1</v>
      </c>
      <c r="F224" s="198" t="s">
        <v>369</v>
      </c>
      <c r="G224" s="13"/>
      <c r="H224" s="199">
        <v>633</v>
      </c>
      <c r="I224" s="200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237</v>
      </c>
      <c r="AU224" s="197" t="s">
        <v>83</v>
      </c>
      <c r="AV224" s="13" t="s">
        <v>83</v>
      </c>
      <c r="AW224" s="13" t="s">
        <v>30</v>
      </c>
      <c r="AX224" s="13" t="s">
        <v>73</v>
      </c>
      <c r="AY224" s="197" t="s">
        <v>130</v>
      </c>
    </row>
    <row r="225" s="13" customFormat="1">
      <c r="A225" s="13"/>
      <c r="B225" s="196"/>
      <c r="C225" s="13"/>
      <c r="D225" s="184" t="s">
        <v>237</v>
      </c>
      <c r="E225" s="197" t="s">
        <v>1</v>
      </c>
      <c r="F225" s="198" t="s">
        <v>370</v>
      </c>
      <c r="G225" s="13"/>
      <c r="H225" s="199">
        <v>36</v>
      </c>
      <c r="I225" s="200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237</v>
      </c>
      <c r="AU225" s="197" t="s">
        <v>83</v>
      </c>
      <c r="AV225" s="13" t="s">
        <v>83</v>
      </c>
      <c r="AW225" s="13" t="s">
        <v>30</v>
      </c>
      <c r="AX225" s="13" t="s">
        <v>73</v>
      </c>
      <c r="AY225" s="197" t="s">
        <v>130</v>
      </c>
    </row>
    <row r="226" s="13" customFormat="1">
      <c r="A226" s="13"/>
      <c r="B226" s="196"/>
      <c r="C226" s="13"/>
      <c r="D226" s="184" t="s">
        <v>237</v>
      </c>
      <c r="E226" s="197" t="s">
        <v>1</v>
      </c>
      <c r="F226" s="198" t="s">
        <v>371</v>
      </c>
      <c r="G226" s="13"/>
      <c r="H226" s="199">
        <v>147</v>
      </c>
      <c r="I226" s="200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237</v>
      </c>
      <c r="AU226" s="197" t="s">
        <v>83</v>
      </c>
      <c r="AV226" s="13" t="s">
        <v>83</v>
      </c>
      <c r="AW226" s="13" t="s">
        <v>30</v>
      </c>
      <c r="AX226" s="13" t="s">
        <v>73</v>
      </c>
      <c r="AY226" s="197" t="s">
        <v>130</v>
      </c>
    </row>
    <row r="227" s="13" customFormat="1">
      <c r="A227" s="13"/>
      <c r="B227" s="196"/>
      <c r="C227" s="13"/>
      <c r="D227" s="184" t="s">
        <v>237</v>
      </c>
      <c r="E227" s="197" t="s">
        <v>1</v>
      </c>
      <c r="F227" s="198" t="s">
        <v>372</v>
      </c>
      <c r="G227" s="13"/>
      <c r="H227" s="199">
        <v>-27</v>
      </c>
      <c r="I227" s="200"/>
      <c r="J227" s="13"/>
      <c r="K227" s="13"/>
      <c r="L227" s="196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237</v>
      </c>
      <c r="AU227" s="197" t="s">
        <v>83</v>
      </c>
      <c r="AV227" s="13" t="s">
        <v>83</v>
      </c>
      <c r="AW227" s="13" t="s">
        <v>30</v>
      </c>
      <c r="AX227" s="13" t="s">
        <v>73</v>
      </c>
      <c r="AY227" s="197" t="s">
        <v>130</v>
      </c>
    </row>
    <row r="228" s="14" customFormat="1">
      <c r="A228" s="14"/>
      <c r="B228" s="204"/>
      <c r="C228" s="14"/>
      <c r="D228" s="184" t="s">
        <v>237</v>
      </c>
      <c r="E228" s="205" t="s">
        <v>1</v>
      </c>
      <c r="F228" s="206" t="s">
        <v>295</v>
      </c>
      <c r="G228" s="14"/>
      <c r="H228" s="207">
        <v>1114</v>
      </c>
      <c r="I228" s="208"/>
      <c r="J228" s="14"/>
      <c r="K228" s="14"/>
      <c r="L228" s="204"/>
      <c r="M228" s="209"/>
      <c r="N228" s="210"/>
      <c r="O228" s="210"/>
      <c r="P228" s="210"/>
      <c r="Q228" s="210"/>
      <c r="R228" s="210"/>
      <c r="S228" s="210"/>
      <c r="T228" s="21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5" t="s">
        <v>237</v>
      </c>
      <c r="AU228" s="205" t="s">
        <v>83</v>
      </c>
      <c r="AV228" s="14" t="s">
        <v>155</v>
      </c>
      <c r="AW228" s="14" t="s">
        <v>30</v>
      </c>
      <c r="AX228" s="14" t="s">
        <v>81</v>
      </c>
      <c r="AY228" s="205" t="s">
        <v>130</v>
      </c>
    </row>
    <row r="229" s="2" customFormat="1" ht="24.15" customHeight="1">
      <c r="A229" s="37"/>
      <c r="B229" s="170"/>
      <c r="C229" s="171" t="s">
        <v>7</v>
      </c>
      <c r="D229" s="171" t="s">
        <v>133</v>
      </c>
      <c r="E229" s="172" t="s">
        <v>373</v>
      </c>
      <c r="F229" s="173" t="s">
        <v>374</v>
      </c>
      <c r="G229" s="174" t="s">
        <v>304</v>
      </c>
      <c r="H229" s="175">
        <v>27</v>
      </c>
      <c r="I229" s="176"/>
      <c r="J229" s="177">
        <f>ROUND(I229*H229,2)</f>
        <v>0</v>
      </c>
      <c r="K229" s="173" t="s">
        <v>137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375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376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>
      <c r="A231" s="37"/>
      <c r="B231" s="38"/>
      <c r="C231" s="37"/>
      <c r="D231" s="189" t="s">
        <v>142</v>
      </c>
      <c r="E231" s="37"/>
      <c r="F231" s="190" t="s">
        <v>377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142</v>
      </c>
      <c r="AU231" s="18" t="s">
        <v>83</v>
      </c>
    </row>
    <row r="232" s="13" customFormat="1">
      <c r="A232" s="13"/>
      <c r="B232" s="196"/>
      <c r="C232" s="13"/>
      <c r="D232" s="184" t="s">
        <v>237</v>
      </c>
      <c r="E232" s="197" t="s">
        <v>1</v>
      </c>
      <c r="F232" s="198" t="s">
        <v>378</v>
      </c>
      <c r="G232" s="13"/>
      <c r="H232" s="199">
        <v>27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237</v>
      </c>
      <c r="AU232" s="197" t="s">
        <v>83</v>
      </c>
      <c r="AV232" s="13" t="s">
        <v>83</v>
      </c>
      <c r="AW232" s="13" t="s">
        <v>30</v>
      </c>
      <c r="AX232" s="13" t="s">
        <v>81</v>
      </c>
      <c r="AY232" s="197" t="s">
        <v>130</v>
      </c>
    </row>
    <row r="233" s="2" customFormat="1" ht="33" customHeight="1">
      <c r="A233" s="37"/>
      <c r="B233" s="170"/>
      <c r="C233" s="171" t="s">
        <v>379</v>
      </c>
      <c r="D233" s="171" t="s">
        <v>133</v>
      </c>
      <c r="E233" s="172" t="s">
        <v>380</v>
      </c>
      <c r="F233" s="173" t="s">
        <v>381</v>
      </c>
      <c r="G233" s="174" t="s">
        <v>382</v>
      </c>
      <c r="H233" s="175">
        <v>2116.5999999999999</v>
      </c>
      <c r="I233" s="176"/>
      <c r="J233" s="177">
        <f>ROUND(I233*H233,2)</f>
        <v>0</v>
      </c>
      <c r="K233" s="173" t="s">
        <v>137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383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384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>
      <c r="A235" s="37"/>
      <c r="B235" s="38"/>
      <c r="C235" s="37"/>
      <c r="D235" s="189" t="s">
        <v>142</v>
      </c>
      <c r="E235" s="37"/>
      <c r="F235" s="190" t="s">
        <v>385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142</v>
      </c>
      <c r="AU235" s="18" t="s">
        <v>83</v>
      </c>
    </row>
    <row r="236" s="13" customFormat="1">
      <c r="A236" s="13"/>
      <c r="B236" s="196"/>
      <c r="C236" s="13"/>
      <c r="D236" s="184" t="s">
        <v>237</v>
      </c>
      <c r="E236" s="13"/>
      <c r="F236" s="198" t="s">
        <v>386</v>
      </c>
      <c r="G236" s="13"/>
      <c r="H236" s="199">
        <v>2116.5999999999999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237</v>
      </c>
      <c r="AU236" s="197" t="s">
        <v>83</v>
      </c>
      <c r="AV236" s="13" t="s">
        <v>83</v>
      </c>
      <c r="AW236" s="13" t="s">
        <v>3</v>
      </c>
      <c r="AX236" s="13" t="s">
        <v>81</v>
      </c>
      <c r="AY236" s="197" t="s">
        <v>130</v>
      </c>
    </row>
    <row r="237" s="2" customFormat="1" ht="16.5" customHeight="1">
      <c r="A237" s="37"/>
      <c r="B237" s="170"/>
      <c r="C237" s="171" t="s">
        <v>387</v>
      </c>
      <c r="D237" s="171" t="s">
        <v>133</v>
      </c>
      <c r="E237" s="172" t="s">
        <v>388</v>
      </c>
      <c r="F237" s="173" t="s">
        <v>389</v>
      </c>
      <c r="G237" s="174" t="s">
        <v>304</v>
      </c>
      <c r="H237" s="175">
        <v>1114</v>
      </c>
      <c r="I237" s="176"/>
      <c r="J237" s="177">
        <f>ROUND(I237*H237,2)</f>
        <v>0</v>
      </c>
      <c r="K237" s="173" t="s">
        <v>137</v>
      </c>
      <c r="L237" s="38"/>
      <c r="M237" s="178" t="s">
        <v>1</v>
      </c>
      <c r="N237" s="179" t="s">
        <v>38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155</v>
      </c>
      <c r="AT237" s="182" t="s">
        <v>133</v>
      </c>
      <c r="AU237" s="182" t="s">
        <v>83</v>
      </c>
      <c r="AY237" s="18" t="s">
        <v>130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81</v>
      </c>
      <c r="BK237" s="183">
        <f>ROUND(I237*H237,2)</f>
        <v>0</v>
      </c>
      <c r="BL237" s="18" t="s">
        <v>155</v>
      </c>
      <c r="BM237" s="182" t="s">
        <v>390</v>
      </c>
    </row>
    <row r="238" s="2" customFormat="1">
      <c r="A238" s="37"/>
      <c r="B238" s="38"/>
      <c r="C238" s="37"/>
      <c r="D238" s="184" t="s">
        <v>140</v>
      </c>
      <c r="E238" s="37"/>
      <c r="F238" s="185" t="s">
        <v>391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140</v>
      </c>
      <c r="AU238" s="18" t="s">
        <v>83</v>
      </c>
    </row>
    <row r="239" s="2" customFormat="1">
      <c r="A239" s="37"/>
      <c r="B239" s="38"/>
      <c r="C239" s="37"/>
      <c r="D239" s="189" t="s">
        <v>142</v>
      </c>
      <c r="E239" s="37"/>
      <c r="F239" s="190" t="s">
        <v>392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142</v>
      </c>
      <c r="AU239" s="18" t="s">
        <v>83</v>
      </c>
    </row>
    <row r="240" s="2" customFormat="1" ht="24.15" customHeight="1">
      <c r="A240" s="37"/>
      <c r="B240" s="170"/>
      <c r="C240" s="171" t="s">
        <v>393</v>
      </c>
      <c r="D240" s="171" t="s">
        <v>133</v>
      </c>
      <c r="E240" s="172" t="s">
        <v>394</v>
      </c>
      <c r="F240" s="173" t="s">
        <v>395</v>
      </c>
      <c r="G240" s="174" t="s">
        <v>304</v>
      </c>
      <c r="H240" s="175">
        <v>135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38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155</v>
      </c>
      <c r="AT240" s="182" t="s">
        <v>133</v>
      </c>
      <c r="AU240" s="182" t="s">
        <v>83</v>
      </c>
      <c r="AY240" s="18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81</v>
      </c>
      <c r="BK240" s="183">
        <f>ROUND(I240*H240,2)</f>
        <v>0</v>
      </c>
      <c r="BL240" s="18" t="s">
        <v>155</v>
      </c>
      <c r="BM240" s="182" t="s">
        <v>396</v>
      </c>
    </row>
    <row r="241" s="2" customFormat="1">
      <c r="A241" s="37"/>
      <c r="B241" s="38"/>
      <c r="C241" s="37"/>
      <c r="D241" s="184" t="s">
        <v>140</v>
      </c>
      <c r="E241" s="37"/>
      <c r="F241" s="185" t="s">
        <v>397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140</v>
      </c>
      <c r="AU241" s="18" t="s">
        <v>83</v>
      </c>
    </row>
    <row r="242" s="2" customFormat="1">
      <c r="A242" s="37"/>
      <c r="B242" s="38"/>
      <c r="C242" s="37"/>
      <c r="D242" s="189" t="s">
        <v>142</v>
      </c>
      <c r="E242" s="37"/>
      <c r="F242" s="190" t="s">
        <v>398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142</v>
      </c>
      <c r="AU242" s="18" t="s">
        <v>83</v>
      </c>
    </row>
    <row r="243" s="15" customFormat="1">
      <c r="A243" s="15"/>
      <c r="B243" s="212"/>
      <c r="C243" s="15"/>
      <c r="D243" s="184" t="s">
        <v>237</v>
      </c>
      <c r="E243" s="213" t="s">
        <v>1</v>
      </c>
      <c r="F243" s="214" t="s">
        <v>399</v>
      </c>
      <c r="G243" s="15"/>
      <c r="H243" s="213" t="s">
        <v>1</v>
      </c>
      <c r="I243" s="215"/>
      <c r="J243" s="15"/>
      <c r="K243" s="15"/>
      <c r="L243" s="212"/>
      <c r="M243" s="216"/>
      <c r="N243" s="217"/>
      <c r="O243" s="217"/>
      <c r="P243" s="217"/>
      <c r="Q243" s="217"/>
      <c r="R243" s="217"/>
      <c r="S243" s="217"/>
      <c r="T243" s="21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3" t="s">
        <v>237</v>
      </c>
      <c r="AU243" s="213" t="s">
        <v>83</v>
      </c>
      <c r="AV243" s="15" t="s">
        <v>81</v>
      </c>
      <c r="AW243" s="15" t="s">
        <v>30</v>
      </c>
      <c r="AX243" s="15" t="s">
        <v>73</v>
      </c>
      <c r="AY243" s="213" t="s">
        <v>130</v>
      </c>
    </row>
    <row r="244" s="13" customFormat="1">
      <c r="A244" s="13"/>
      <c r="B244" s="196"/>
      <c r="C244" s="13"/>
      <c r="D244" s="184" t="s">
        <v>237</v>
      </c>
      <c r="E244" s="197" t="s">
        <v>1</v>
      </c>
      <c r="F244" s="198" t="s">
        <v>400</v>
      </c>
      <c r="G244" s="13"/>
      <c r="H244" s="199">
        <v>60</v>
      </c>
      <c r="I244" s="200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237</v>
      </c>
      <c r="AU244" s="197" t="s">
        <v>83</v>
      </c>
      <c r="AV244" s="13" t="s">
        <v>83</v>
      </c>
      <c r="AW244" s="13" t="s">
        <v>30</v>
      </c>
      <c r="AX244" s="13" t="s">
        <v>73</v>
      </c>
      <c r="AY244" s="197" t="s">
        <v>130</v>
      </c>
    </row>
    <row r="245" s="13" customFormat="1">
      <c r="A245" s="13"/>
      <c r="B245" s="196"/>
      <c r="C245" s="13"/>
      <c r="D245" s="184" t="s">
        <v>237</v>
      </c>
      <c r="E245" s="197" t="s">
        <v>1</v>
      </c>
      <c r="F245" s="198" t="s">
        <v>401</v>
      </c>
      <c r="G245" s="13"/>
      <c r="H245" s="199">
        <v>48</v>
      </c>
      <c r="I245" s="200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7" t="s">
        <v>237</v>
      </c>
      <c r="AU245" s="197" t="s">
        <v>83</v>
      </c>
      <c r="AV245" s="13" t="s">
        <v>83</v>
      </c>
      <c r="AW245" s="13" t="s">
        <v>30</v>
      </c>
      <c r="AX245" s="13" t="s">
        <v>73</v>
      </c>
      <c r="AY245" s="197" t="s">
        <v>130</v>
      </c>
    </row>
    <row r="246" s="13" customFormat="1">
      <c r="A246" s="13"/>
      <c r="B246" s="196"/>
      <c r="C246" s="13"/>
      <c r="D246" s="184" t="s">
        <v>237</v>
      </c>
      <c r="E246" s="197" t="s">
        <v>1</v>
      </c>
      <c r="F246" s="198" t="s">
        <v>402</v>
      </c>
      <c r="G246" s="13"/>
      <c r="H246" s="199">
        <v>6</v>
      </c>
      <c r="I246" s="200"/>
      <c r="J246" s="13"/>
      <c r="K246" s="13"/>
      <c r="L246" s="196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237</v>
      </c>
      <c r="AU246" s="197" t="s">
        <v>83</v>
      </c>
      <c r="AV246" s="13" t="s">
        <v>83</v>
      </c>
      <c r="AW246" s="13" t="s">
        <v>30</v>
      </c>
      <c r="AX246" s="13" t="s">
        <v>73</v>
      </c>
      <c r="AY246" s="197" t="s">
        <v>130</v>
      </c>
    </row>
    <row r="247" s="13" customFormat="1">
      <c r="A247" s="13"/>
      <c r="B247" s="196"/>
      <c r="C247" s="13"/>
      <c r="D247" s="184" t="s">
        <v>237</v>
      </c>
      <c r="E247" s="197" t="s">
        <v>1</v>
      </c>
      <c r="F247" s="198" t="s">
        <v>403</v>
      </c>
      <c r="G247" s="13"/>
      <c r="H247" s="199">
        <v>9</v>
      </c>
      <c r="I247" s="200"/>
      <c r="J247" s="13"/>
      <c r="K247" s="13"/>
      <c r="L247" s="196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237</v>
      </c>
      <c r="AU247" s="197" t="s">
        <v>83</v>
      </c>
      <c r="AV247" s="13" t="s">
        <v>83</v>
      </c>
      <c r="AW247" s="13" t="s">
        <v>30</v>
      </c>
      <c r="AX247" s="13" t="s">
        <v>73</v>
      </c>
      <c r="AY247" s="197" t="s">
        <v>130</v>
      </c>
    </row>
    <row r="248" s="13" customFormat="1">
      <c r="A248" s="13"/>
      <c r="B248" s="196"/>
      <c r="C248" s="13"/>
      <c r="D248" s="184" t="s">
        <v>237</v>
      </c>
      <c r="E248" s="197" t="s">
        <v>1</v>
      </c>
      <c r="F248" s="198" t="s">
        <v>404</v>
      </c>
      <c r="G248" s="13"/>
      <c r="H248" s="199">
        <v>12</v>
      </c>
      <c r="I248" s="200"/>
      <c r="J248" s="13"/>
      <c r="K248" s="13"/>
      <c r="L248" s="196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237</v>
      </c>
      <c r="AU248" s="197" t="s">
        <v>83</v>
      </c>
      <c r="AV248" s="13" t="s">
        <v>83</v>
      </c>
      <c r="AW248" s="13" t="s">
        <v>30</v>
      </c>
      <c r="AX248" s="13" t="s">
        <v>73</v>
      </c>
      <c r="AY248" s="197" t="s">
        <v>130</v>
      </c>
    </row>
    <row r="249" s="14" customFormat="1">
      <c r="A249" s="14"/>
      <c r="B249" s="204"/>
      <c r="C249" s="14"/>
      <c r="D249" s="184" t="s">
        <v>237</v>
      </c>
      <c r="E249" s="205" t="s">
        <v>1</v>
      </c>
      <c r="F249" s="206" t="s">
        <v>295</v>
      </c>
      <c r="G249" s="14"/>
      <c r="H249" s="207">
        <v>135</v>
      </c>
      <c r="I249" s="208"/>
      <c r="J249" s="14"/>
      <c r="K249" s="14"/>
      <c r="L249" s="204"/>
      <c r="M249" s="209"/>
      <c r="N249" s="210"/>
      <c r="O249" s="210"/>
      <c r="P249" s="210"/>
      <c r="Q249" s="210"/>
      <c r="R249" s="210"/>
      <c r="S249" s="210"/>
      <c r="T249" s="21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5" t="s">
        <v>237</v>
      </c>
      <c r="AU249" s="205" t="s">
        <v>83</v>
      </c>
      <c r="AV249" s="14" t="s">
        <v>155</v>
      </c>
      <c r="AW249" s="14" t="s">
        <v>30</v>
      </c>
      <c r="AX249" s="14" t="s">
        <v>81</v>
      </c>
      <c r="AY249" s="205" t="s">
        <v>130</v>
      </c>
    </row>
    <row r="250" s="2" customFormat="1" ht="16.5" customHeight="1">
      <c r="A250" s="37"/>
      <c r="B250" s="170"/>
      <c r="C250" s="219" t="s">
        <v>405</v>
      </c>
      <c r="D250" s="219" t="s">
        <v>406</v>
      </c>
      <c r="E250" s="220" t="s">
        <v>407</v>
      </c>
      <c r="F250" s="221" t="s">
        <v>408</v>
      </c>
      <c r="G250" s="222" t="s">
        <v>382</v>
      </c>
      <c r="H250" s="223">
        <v>270</v>
      </c>
      <c r="I250" s="224"/>
      <c r="J250" s="225">
        <f>ROUND(I250*H250,2)</f>
        <v>0</v>
      </c>
      <c r="K250" s="221" t="s">
        <v>137</v>
      </c>
      <c r="L250" s="226"/>
      <c r="M250" s="227" t="s">
        <v>1</v>
      </c>
      <c r="N250" s="228" t="s">
        <v>38</v>
      </c>
      <c r="O250" s="76"/>
      <c r="P250" s="180">
        <f>O250*H250</f>
        <v>0</v>
      </c>
      <c r="Q250" s="180">
        <v>1</v>
      </c>
      <c r="R250" s="180">
        <f>Q250*H250</f>
        <v>270</v>
      </c>
      <c r="S250" s="180">
        <v>0</v>
      </c>
      <c r="T250" s="18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2" t="s">
        <v>177</v>
      </c>
      <c r="AT250" s="182" t="s">
        <v>406</v>
      </c>
      <c r="AU250" s="182" t="s">
        <v>83</v>
      </c>
      <c r="AY250" s="18" t="s">
        <v>130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8" t="s">
        <v>81</v>
      </c>
      <c r="BK250" s="183">
        <f>ROUND(I250*H250,2)</f>
        <v>0</v>
      </c>
      <c r="BL250" s="18" t="s">
        <v>155</v>
      </c>
      <c r="BM250" s="182" t="s">
        <v>409</v>
      </c>
    </row>
    <row r="251" s="2" customFormat="1">
      <c r="A251" s="37"/>
      <c r="B251" s="38"/>
      <c r="C251" s="37"/>
      <c r="D251" s="184" t="s">
        <v>140</v>
      </c>
      <c r="E251" s="37"/>
      <c r="F251" s="185" t="s">
        <v>410</v>
      </c>
      <c r="G251" s="37"/>
      <c r="H251" s="37"/>
      <c r="I251" s="186"/>
      <c r="J251" s="37"/>
      <c r="K251" s="37"/>
      <c r="L251" s="38"/>
      <c r="M251" s="187"/>
      <c r="N251" s="188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140</v>
      </c>
      <c r="AU251" s="18" t="s">
        <v>83</v>
      </c>
    </row>
    <row r="252" s="13" customFormat="1">
      <c r="A252" s="13"/>
      <c r="B252" s="196"/>
      <c r="C252" s="13"/>
      <c r="D252" s="184" t="s">
        <v>237</v>
      </c>
      <c r="E252" s="13"/>
      <c r="F252" s="198" t="s">
        <v>411</v>
      </c>
      <c r="G252" s="13"/>
      <c r="H252" s="199">
        <v>270</v>
      </c>
      <c r="I252" s="200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237</v>
      </c>
      <c r="AU252" s="197" t="s">
        <v>83</v>
      </c>
      <c r="AV252" s="13" t="s">
        <v>83</v>
      </c>
      <c r="AW252" s="13" t="s">
        <v>3</v>
      </c>
      <c r="AX252" s="13" t="s">
        <v>81</v>
      </c>
      <c r="AY252" s="197" t="s">
        <v>130</v>
      </c>
    </row>
    <row r="253" s="2" customFormat="1" ht="24.15" customHeight="1">
      <c r="A253" s="37"/>
      <c r="B253" s="170"/>
      <c r="C253" s="171" t="s">
        <v>412</v>
      </c>
      <c r="D253" s="171" t="s">
        <v>133</v>
      </c>
      <c r="E253" s="172" t="s">
        <v>413</v>
      </c>
      <c r="F253" s="173" t="s">
        <v>414</v>
      </c>
      <c r="G253" s="174" t="s">
        <v>304</v>
      </c>
      <c r="H253" s="175">
        <v>14</v>
      </c>
      <c r="I253" s="176"/>
      <c r="J253" s="177">
        <f>ROUND(I253*H253,2)</f>
        <v>0</v>
      </c>
      <c r="K253" s="173" t="s">
        <v>137</v>
      </c>
      <c r="L253" s="38"/>
      <c r="M253" s="178" t="s">
        <v>1</v>
      </c>
      <c r="N253" s="179" t="s">
        <v>38</v>
      </c>
      <c r="O253" s="76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155</v>
      </c>
      <c r="AT253" s="182" t="s">
        <v>133</v>
      </c>
      <c r="AU253" s="182" t="s">
        <v>83</v>
      </c>
      <c r="AY253" s="18" t="s">
        <v>130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81</v>
      </c>
      <c r="BK253" s="183">
        <f>ROUND(I253*H253,2)</f>
        <v>0</v>
      </c>
      <c r="BL253" s="18" t="s">
        <v>155</v>
      </c>
      <c r="BM253" s="182" t="s">
        <v>415</v>
      </c>
    </row>
    <row r="254" s="2" customFormat="1">
      <c r="A254" s="37"/>
      <c r="B254" s="38"/>
      <c r="C254" s="37"/>
      <c r="D254" s="184" t="s">
        <v>140</v>
      </c>
      <c r="E254" s="37"/>
      <c r="F254" s="185" t="s">
        <v>416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140</v>
      </c>
      <c r="AU254" s="18" t="s">
        <v>83</v>
      </c>
    </row>
    <row r="255" s="2" customFormat="1">
      <c r="A255" s="37"/>
      <c r="B255" s="38"/>
      <c r="C255" s="37"/>
      <c r="D255" s="189" t="s">
        <v>142</v>
      </c>
      <c r="E255" s="37"/>
      <c r="F255" s="190" t="s">
        <v>417</v>
      </c>
      <c r="G255" s="37"/>
      <c r="H255" s="37"/>
      <c r="I255" s="186"/>
      <c r="J255" s="37"/>
      <c r="K255" s="37"/>
      <c r="L255" s="38"/>
      <c r="M255" s="187"/>
      <c r="N255" s="188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142</v>
      </c>
      <c r="AU255" s="18" t="s">
        <v>83</v>
      </c>
    </row>
    <row r="256" s="13" customFormat="1">
      <c r="A256" s="13"/>
      <c r="B256" s="196"/>
      <c r="C256" s="13"/>
      <c r="D256" s="184" t="s">
        <v>237</v>
      </c>
      <c r="E256" s="197" t="s">
        <v>1</v>
      </c>
      <c r="F256" s="198" t="s">
        <v>418</v>
      </c>
      <c r="G256" s="13"/>
      <c r="H256" s="199">
        <v>14</v>
      </c>
      <c r="I256" s="200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237</v>
      </c>
      <c r="AU256" s="197" t="s">
        <v>83</v>
      </c>
      <c r="AV256" s="13" t="s">
        <v>83</v>
      </c>
      <c r="AW256" s="13" t="s">
        <v>30</v>
      </c>
      <c r="AX256" s="13" t="s">
        <v>81</v>
      </c>
      <c r="AY256" s="197" t="s">
        <v>130</v>
      </c>
    </row>
    <row r="257" s="2" customFormat="1" ht="16.5" customHeight="1">
      <c r="A257" s="37"/>
      <c r="B257" s="170"/>
      <c r="C257" s="219" t="s">
        <v>419</v>
      </c>
      <c r="D257" s="219" t="s">
        <v>406</v>
      </c>
      <c r="E257" s="220" t="s">
        <v>420</v>
      </c>
      <c r="F257" s="221" t="s">
        <v>421</v>
      </c>
      <c r="G257" s="222" t="s">
        <v>382</v>
      </c>
      <c r="H257" s="223">
        <v>28</v>
      </c>
      <c r="I257" s="224"/>
      <c r="J257" s="225">
        <f>ROUND(I257*H257,2)</f>
        <v>0</v>
      </c>
      <c r="K257" s="221" t="s">
        <v>137</v>
      </c>
      <c r="L257" s="226"/>
      <c r="M257" s="227" t="s">
        <v>1</v>
      </c>
      <c r="N257" s="228" t="s">
        <v>38</v>
      </c>
      <c r="O257" s="76"/>
      <c r="P257" s="180">
        <f>O257*H257</f>
        <v>0</v>
      </c>
      <c r="Q257" s="180">
        <v>1</v>
      </c>
      <c r="R257" s="180">
        <f>Q257*H257</f>
        <v>28</v>
      </c>
      <c r="S257" s="180">
        <v>0</v>
      </c>
      <c r="T257" s="18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2" t="s">
        <v>177</v>
      </c>
      <c r="AT257" s="182" t="s">
        <v>406</v>
      </c>
      <c r="AU257" s="182" t="s">
        <v>83</v>
      </c>
      <c r="AY257" s="18" t="s">
        <v>130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8" t="s">
        <v>81</v>
      </c>
      <c r="BK257" s="183">
        <f>ROUND(I257*H257,2)</f>
        <v>0</v>
      </c>
      <c r="BL257" s="18" t="s">
        <v>155</v>
      </c>
      <c r="BM257" s="182" t="s">
        <v>422</v>
      </c>
    </row>
    <row r="258" s="2" customFormat="1">
      <c r="A258" s="37"/>
      <c r="B258" s="38"/>
      <c r="C258" s="37"/>
      <c r="D258" s="184" t="s">
        <v>140</v>
      </c>
      <c r="E258" s="37"/>
      <c r="F258" s="185" t="s">
        <v>421</v>
      </c>
      <c r="G258" s="37"/>
      <c r="H258" s="37"/>
      <c r="I258" s="186"/>
      <c r="J258" s="37"/>
      <c r="K258" s="37"/>
      <c r="L258" s="38"/>
      <c r="M258" s="187"/>
      <c r="N258" s="18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140</v>
      </c>
      <c r="AU258" s="18" t="s">
        <v>83</v>
      </c>
    </row>
    <row r="259" s="13" customFormat="1">
      <c r="A259" s="13"/>
      <c r="B259" s="196"/>
      <c r="C259" s="13"/>
      <c r="D259" s="184" t="s">
        <v>237</v>
      </c>
      <c r="E259" s="13"/>
      <c r="F259" s="198" t="s">
        <v>423</v>
      </c>
      <c r="G259" s="13"/>
      <c r="H259" s="199">
        <v>28</v>
      </c>
      <c r="I259" s="200"/>
      <c r="J259" s="13"/>
      <c r="K259" s="13"/>
      <c r="L259" s="196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7" t="s">
        <v>237</v>
      </c>
      <c r="AU259" s="197" t="s">
        <v>83</v>
      </c>
      <c r="AV259" s="13" t="s">
        <v>83</v>
      </c>
      <c r="AW259" s="13" t="s">
        <v>3</v>
      </c>
      <c r="AX259" s="13" t="s">
        <v>81</v>
      </c>
      <c r="AY259" s="197" t="s">
        <v>130</v>
      </c>
    </row>
    <row r="260" s="2" customFormat="1" ht="24.15" customHeight="1">
      <c r="A260" s="37"/>
      <c r="B260" s="170"/>
      <c r="C260" s="171" t="s">
        <v>424</v>
      </c>
      <c r="D260" s="171" t="s">
        <v>133</v>
      </c>
      <c r="E260" s="172" t="s">
        <v>425</v>
      </c>
      <c r="F260" s="173" t="s">
        <v>426</v>
      </c>
      <c r="G260" s="174" t="s">
        <v>233</v>
      </c>
      <c r="H260" s="175">
        <v>1063</v>
      </c>
      <c r="I260" s="176"/>
      <c r="J260" s="177">
        <f>ROUND(I260*H260,2)</f>
        <v>0</v>
      </c>
      <c r="K260" s="173" t="s">
        <v>137</v>
      </c>
      <c r="L260" s="38"/>
      <c r="M260" s="178" t="s">
        <v>1</v>
      </c>
      <c r="N260" s="179" t="s">
        <v>38</v>
      </c>
      <c r="O260" s="76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2" t="s">
        <v>155</v>
      </c>
      <c r="AT260" s="182" t="s">
        <v>133</v>
      </c>
      <c r="AU260" s="182" t="s">
        <v>83</v>
      </c>
      <c r="AY260" s="18" t="s">
        <v>130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8" t="s">
        <v>81</v>
      </c>
      <c r="BK260" s="183">
        <f>ROUND(I260*H260,2)</f>
        <v>0</v>
      </c>
      <c r="BL260" s="18" t="s">
        <v>155</v>
      </c>
      <c r="BM260" s="182" t="s">
        <v>427</v>
      </c>
    </row>
    <row r="261" s="2" customFormat="1">
      <c r="A261" s="37"/>
      <c r="B261" s="38"/>
      <c r="C261" s="37"/>
      <c r="D261" s="184" t="s">
        <v>140</v>
      </c>
      <c r="E261" s="37"/>
      <c r="F261" s="185" t="s">
        <v>428</v>
      </c>
      <c r="G261" s="37"/>
      <c r="H261" s="37"/>
      <c r="I261" s="186"/>
      <c r="J261" s="37"/>
      <c r="K261" s="37"/>
      <c r="L261" s="38"/>
      <c r="M261" s="187"/>
      <c r="N261" s="188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140</v>
      </c>
      <c r="AU261" s="18" t="s">
        <v>83</v>
      </c>
    </row>
    <row r="262" s="2" customFormat="1">
      <c r="A262" s="37"/>
      <c r="B262" s="38"/>
      <c r="C262" s="37"/>
      <c r="D262" s="189" t="s">
        <v>142</v>
      </c>
      <c r="E262" s="37"/>
      <c r="F262" s="190" t="s">
        <v>429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142</v>
      </c>
      <c r="AU262" s="18" t="s">
        <v>83</v>
      </c>
    </row>
    <row r="263" s="13" customFormat="1">
      <c r="A263" s="13"/>
      <c r="B263" s="196"/>
      <c r="C263" s="13"/>
      <c r="D263" s="184" t="s">
        <v>237</v>
      </c>
      <c r="E263" s="197" t="s">
        <v>210</v>
      </c>
      <c r="F263" s="198" t="s">
        <v>430</v>
      </c>
      <c r="G263" s="13"/>
      <c r="H263" s="199">
        <v>1063</v>
      </c>
      <c r="I263" s="200"/>
      <c r="J263" s="13"/>
      <c r="K263" s="13"/>
      <c r="L263" s="196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237</v>
      </c>
      <c r="AU263" s="197" t="s">
        <v>83</v>
      </c>
      <c r="AV263" s="13" t="s">
        <v>83</v>
      </c>
      <c r="AW263" s="13" t="s">
        <v>30</v>
      </c>
      <c r="AX263" s="13" t="s">
        <v>81</v>
      </c>
      <c r="AY263" s="197" t="s">
        <v>130</v>
      </c>
    </row>
    <row r="264" s="2" customFormat="1" ht="16.5" customHeight="1">
      <c r="A264" s="37"/>
      <c r="B264" s="170"/>
      <c r="C264" s="219" t="s">
        <v>431</v>
      </c>
      <c r="D264" s="219" t="s">
        <v>406</v>
      </c>
      <c r="E264" s="220" t="s">
        <v>432</v>
      </c>
      <c r="F264" s="221" t="s">
        <v>433</v>
      </c>
      <c r="G264" s="222" t="s">
        <v>434</v>
      </c>
      <c r="H264" s="223">
        <v>21.260000000000002</v>
      </c>
      <c r="I264" s="224"/>
      <c r="J264" s="225">
        <f>ROUND(I264*H264,2)</f>
        <v>0</v>
      </c>
      <c r="K264" s="221" t="s">
        <v>137</v>
      </c>
      <c r="L264" s="226"/>
      <c r="M264" s="227" t="s">
        <v>1</v>
      </c>
      <c r="N264" s="228" t="s">
        <v>38</v>
      </c>
      <c r="O264" s="76"/>
      <c r="P264" s="180">
        <f>O264*H264</f>
        <v>0</v>
      </c>
      <c r="Q264" s="180">
        <v>0.001</v>
      </c>
      <c r="R264" s="180">
        <f>Q264*H264</f>
        <v>0.021260000000000001</v>
      </c>
      <c r="S264" s="180">
        <v>0</v>
      </c>
      <c r="T264" s="18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2" t="s">
        <v>177</v>
      </c>
      <c r="AT264" s="182" t="s">
        <v>406</v>
      </c>
      <c r="AU264" s="182" t="s">
        <v>83</v>
      </c>
      <c r="AY264" s="18" t="s">
        <v>130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8" t="s">
        <v>81</v>
      </c>
      <c r="BK264" s="183">
        <f>ROUND(I264*H264,2)</f>
        <v>0</v>
      </c>
      <c r="BL264" s="18" t="s">
        <v>155</v>
      </c>
      <c r="BM264" s="182" t="s">
        <v>435</v>
      </c>
    </row>
    <row r="265" s="2" customFormat="1">
      <c r="A265" s="37"/>
      <c r="B265" s="38"/>
      <c r="C265" s="37"/>
      <c r="D265" s="184" t="s">
        <v>140</v>
      </c>
      <c r="E265" s="37"/>
      <c r="F265" s="185" t="s">
        <v>433</v>
      </c>
      <c r="G265" s="37"/>
      <c r="H265" s="37"/>
      <c r="I265" s="186"/>
      <c r="J265" s="37"/>
      <c r="K265" s="37"/>
      <c r="L265" s="38"/>
      <c r="M265" s="187"/>
      <c r="N265" s="188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140</v>
      </c>
      <c r="AU265" s="18" t="s">
        <v>83</v>
      </c>
    </row>
    <row r="266" s="13" customFormat="1">
      <c r="A266" s="13"/>
      <c r="B266" s="196"/>
      <c r="C266" s="13"/>
      <c r="D266" s="184" t="s">
        <v>237</v>
      </c>
      <c r="E266" s="13"/>
      <c r="F266" s="198" t="s">
        <v>436</v>
      </c>
      <c r="G266" s="13"/>
      <c r="H266" s="199">
        <v>21.260000000000002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237</v>
      </c>
      <c r="AU266" s="197" t="s">
        <v>83</v>
      </c>
      <c r="AV266" s="13" t="s">
        <v>83</v>
      </c>
      <c r="AW266" s="13" t="s">
        <v>3</v>
      </c>
      <c r="AX266" s="13" t="s">
        <v>81</v>
      </c>
      <c r="AY266" s="197" t="s">
        <v>130</v>
      </c>
    </row>
    <row r="267" s="2" customFormat="1" ht="24.15" customHeight="1">
      <c r="A267" s="37"/>
      <c r="B267" s="170"/>
      <c r="C267" s="171" t="s">
        <v>437</v>
      </c>
      <c r="D267" s="171" t="s">
        <v>133</v>
      </c>
      <c r="E267" s="172" t="s">
        <v>438</v>
      </c>
      <c r="F267" s="173" t="s">
        <v>439</v>
      </c>
      <c r="G267" s="174" t="s">
        <v>233</v>
      </c>
      <c r="H267" s="175">
        <v>1581</v>
      </c>
      <c r="I267" s="176"/>
      <c r="J267" s="177">
        <f>ROUND(I267*H267,2)</f>
        <v>0</v>
      </c>
      <c r="K267" s="173" t="s">
        <v>137</v>
      </c>
      <c r="L267" s="38"/>
      <c r="M267" s="178" t="s">
        <v>1</v>
      </c>
      <c r="N267" s="179" t="s">
        <v>38</v>
      </c>
      <c r="O267" s="76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2" t="s">
        <v>155</v>
      </c>
      <c r="AT267" s="182" t="s">
        <v>133</v>
      </c>
      <c r="AU267" s="182" t="s">
        <v>83</v>
      </c>
      <c r="AY267" s="18" t="s">
        <v>130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8" t="s">
        <v>81</v>
      </c>
      <c r="BK267" s="183">
        <f>ROUND(I267*H267,2)</f>
        <v>0</v>
      </c>
      <c r="BL267" s="18" t="s">
        <v>155</v>
      </c>
      <c r="BM267" s="182" t="s">
        <v>440</v>
      </c>
    </row>
    <row r="268" s="2" customFormat="1">
      <c r="A268" s="37"/>
      <c r="B268" s="38"/>
      <c r="C268" s="37"/>
      <c r="D268" s="184" t="s">
        <v>140</v>
      </c>
      <c r="E268" s="37"/>
      <c r="F268" s="185" t="s">
        <v>441</v>
      </c>
      <c r="G268" s="37"/>
      <c r="H268" s="37"/>
      <c r="I268" s="186"/>
      <c r="J268" s="37"/>
      <c r="K268" s="37"/>
      <c r="L268" s="38"/>
      <c r="M268" s="187"/>
      <c r="N268" s="18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140</v>
      </c>
      <c r="AU268" s="18" t="s">
        <v>83</v>
      </c>
    </row>
    <row r="269" s="2" customFormat="1">
      <c r="A269" s="37"/>
      <c r="B269" s="38"/>
      <c r="C269" s="37"/>
      <c r="D269" s="189" t="s">
        <v>142</v>
      </c>
      <c r="E269" s="37"/>
      <c r="F269" s="190" t="s">
        <v>442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142</v>
      </c>
      <c r="AU269" s="18" t="s">
        <v>83</v>
      </c>
    </row>
    <row r="270" s="13" customFormat="1">
      <c r="A270" s="13"/>
      <c r="B270" s="196"/>
      <c r="C270" s="13"/>
      <c r="D270" s="184" t="s">
        <v>237</v>
      </c>
      <c r="E270" s="197" t="s">
        <v>1</v>
      </c>
      <c r="F270" s="198" t="s">
        <v>443</v>
      </c>
      <c r="G270" s="13"/>
      <c r="H270" s="199">
        <v>1581</v>
      </c>
      <c r="I270" s="200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237</v>
      </c>
      <c r="AU270" s="197" t="s">
        <v>83</v>
      </c>
      <c r="AV270" s="13" t="s">
        <v>83</v>
      </c>
      <c r="AW270" s="13" t="s">
        <v>30</v>
      </c>
      <c r="AX270" s="13" t="s">
        <v>81</v>
      </c>
      <c r="AY270" s="197" t="s">
        <v>130</v>
      </c>
    </row>
    <row r="271" s="2" customFormat="1" ht="16.5" customHeight="1">
      <c r="A271" s="37"/>
      <c r="B271" s="170"/>
      <c r="C271" s="171" t="s">
        <v>444</v>
      </c>
      <c r="D271" s="171" t="s">
        <v>133</v>
      </c>
      <c r="E271" s="172" t="s">
        <v>445</v>
      </c>
      <c r="F271" s="173" t="s">
        <v>446</v>
      </c>
      <c r="G271" s="174" t="s">
        <v>304</v>
      </c>
      <c r="H271" s="175">
        <v>106.3</v>
      </c>
      <c r="I271" s="176"/>
      <c r="J271" s="177">
        <f>ROUND(I271*H271,2)</f>
        <v>0</v>
      </c>
      <c r="K271" s="173" t="s">
        <v>137</v>
      </c>
      <c r="L271" s="38"/>
      <c r="M271" s="178" t="s">
        <v>1</v>
      </c>
      <c r="N271" s="179" t="s">
        <v>38</v>
      </c>
      <c r="O271" s="76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155</v>
      </c>
      <c r="AT271" s="182" t="s">
        <v>133</v>
      </c>
      <c r="AU271" s="182" t="s">
        <v>83</v>
      </c>
      <c r="AY271" s="18" t="s">
        <v>130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81</v>
      </c>
      <c r="BK271" s="183">
        <f>ROUND(I271*H271,2)</f>
        <v>0</v>
      </c>
      <c r="BL271" s="18" t="s">
        <v>155</v>
      </c>
      <c r="BM271" s="182" t="s">
        <v>447</v>
      </c>
    </row>
    <row r="272" s="2" customFormat="1">
      <c r="A272" s="37"/>
      <c r="B272" s="38"/>
      <c r="C272" s="37"/>
      <c r="D272" s="184" t="s">
        <v>140</v>
      </c>
      <c r="E272" s="37"/>
      <c r="F272" s="185" t="s">
        <v>448</v>
      </c>
      <c r="G272" s="37"/>
      <c r="H272" s="37"/>
      <c r="I272" s="186"/>
      <c r="J272" s="37"/>
      <c r="K272" s="37"/>
      <c r="L272" s="38"/>
      <c r="M272" s="187"/>
      <c r="N272" s="188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140</v>
      </c>
      <c r="AU272" s="18" t="s">
        <v>83</v>
      </c>
    </row>
    <row r="273" s="2" customFormat="1">
      <c r="A273" s="37"/>
      <c r="B273" s="38"/>
      <c r="C273" s="37"/>
      <c r="D273" s="189" t="s">
        <v>142</v>
      </c>
      <c r="E273" s="37"/>
      <c r="F273" s="190" t="s">
        <v>449</v>
      </c>
      <c r="G273" s="37"/>
      <c r="H273" s="37"/>
      <c r="I273" s="186"/>
      <c r="J273" s="37"/>
      <c r="K273" s="37"/>
      <c r="L273" s="38"/>
      <c r="M273" s="187"/>
      <c r="N273" s="188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142</v>
      </c>
      <c r="AU273" s="18" t="s">
        <v>83</v>
      </c>
    </row>
    <row r="274" s="13" customFormat="1">
      <c r="A274" s="13"/>
      <c r="B274" s="196"/>
      <c r="C274" s="13"/>
      <c r="D274" s="184" t="s">
        <v>237</v>
      </c>
      <c r="E274" s="197" t="s">
        <v>213</v>
      </c>
      <c r="F274" s="198" t="s">
        <v>450</v>
      </c>
      <c r="G274" s="13"/>
      <c r="H274" s="199">
        <v>106.3</v>
      </c>
      <c r="I274" s="200"/>
      <c r="J274" s="13"/>
      <c r="K274" s="13"/>
      <c r="L274" s="196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7" t="s">
        <v>237</v>
      </c>
      <c r="AU274" s="197" t="s">
        <v>83</v>
      </c>
      <c r="AV274" s="13" t="s">
        <v>83</v>
      </c>
      <c r="AW274" s="13" t="s">
        <v>30</v>
      </c>
      <c r="AX274" s="13" t="s">
        <v>81</v>
      </c>
      <c r="AY274" s="197" t="s">
        <v>130</v>
      </c>
    </row>
    <row r="275" s="2" customFormat="1" ht="21.75" customHeight="1">
      <c r="A275" s="37"/>
      <c r="B275" s="170"/>
      <c r="C275" s="171" t="s">
        <v>451</v>
      </c>
      <c r="D275" s="171" t="s">
        <v>133</v>
      </c>
      <c r="E275" s="172" t="s">
        <v>452</v>
      </c>
      <c r="F275" s="173" t="s">
        <v>453</v>
      </c>
      <c r="G275" s="174" t="s">
        <v>304</v>
      </c>
      <c r="H275" s="175">
        <v>106.3</v>
      </c>
      <c r="I275" s="176"/>
      <c r="J275" s="177">
        <f>ROUND(I275*H275,2)</f>
        <v>0</v>
      </c>
      <c r="K275" s="173" t="s">
        <v>137</v>
      </c>
      <c r="L275" s="38"/>
      <c r="M275" s="178" t="s">
        <v>1</v>
      </c>
      <c r="N275" s="179" t="s">
        <v>38</v>
      </c>
      <c r="O275" s="76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2" t="s">
        <v>155</v>
      </c>
      <c r="AT275" s="182" t="s">
        <v>133</v>
      </c>
      <c r="AU275" s="182" t="s">
        <v>83</v>
      </c>
      <c r="AY275" s="18" t="s">
        <v>130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8" t="s">
        <v>81</v>
      </c>
      <c r="BK275" s="183">
        <f>ROUND(I275*H275,2)</f>
        <v>0</v>
      </c>
      <c r="BL275" s="18" t="s">
        <v>155</v>
      </c>
      <c r="BM275" s="182" t="s">
        <v>454</v>
      </c>
    </row>
    <row r="276" s="2" customFormat="1">
      <c r="A276" s="37"/>
      <c r="B276" s="38"/>
      <c r="C276" s="37"/>
      <c r="D276" s="184" t="s">
        <v>140</v>
      </c>
      <c r="E276" s="37"/>
      <c r="F276" s="185" t="s">
        <v>455</v>
      </c>
      <c r="G276" s="37"/>
      <c r="H276" s="37"/>
      <c r="I276" s="186"/>
      <c r="J276" s="37"/>
      <c r="K276" s="37"/>
      <c r="L276" s="38"/>
      <c r="M276" s="187"/>
      <c r="N276" s="188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140</v>
      </c>
      <c r="AU276" s="18" t="s">
        <v>83</v>
      </c>
    </row>
    <row r="277" s="2" customFormat="1">
      <c r="A277" s="37"/>
      <c r="B277" s="38"/>
      <c r="C277" s="37"/>
      <c r="D277" s="189" t="s">
        <v>142</v>
      </c>
      <c r="E277" s="37"/>
      <c r="F277" s="190" t="s">
        <v>456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142</v>
      </c>
      <c r="AU277" s="18" t="s">
        <v>83</v>
      </c>
    </row>
    <row r="278" s="13" customFormat="1">
      <c r="A278" s="13"/>
      <c r="B278" s="196"/>
      <c r="C278" s="13"/>
      <c r="D278" s="184" t="s">
        <v>237</v>
      </c>
      <c r="E278" s="197" t="s">
        <v>1</v>
      </c>
      <c r="F278" s="198" t="s">
        <v>213</v>
      </c>
      <c r="G278" s="13"/>
      <c r="H278" s="199">
        <v>106.3</v>
      </c>
      <c r="I278" s="200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237</v>
      </c>
      <c r="AU278" s="197" t="s">
        <v>83</v>
      </c>
      <c r="AV278" s="13" t="s">
        <v>83</v>
      </c>
      <c r="AW278" s="13" t="s">
        <v>30</v>
      </c>
      <c r="AX278" s="13" t="s">
        <v>81</v>
      </c>
      <c r="AY278" s="197" t="s">
        <v>130</v>
      </c>
    </row>
    <row r="279" s="2" customFormat="1" ht="24.15" customHeight="1">
      <c r="A279" s="37"/>
      <c r="B279" s="170"/>
      <c r="C279" s="171" t="s">
        <v>457</v>
      </c>
      <c r="D279" s="171" t="s">
        <v>133</v>
      </c>
      <c r="E279" s="172" t="s">
        <v>458</v>
      </c>
      <c r="F279" s="173" t="s">
        <v>459</v>
      </c>
      <c r="G279" s="174" t="s">
        <v>304</v>
      </c>
      <c r="H279" s="175">
        <v>425.19999999999999</v>
      </c>
      <c r="I279" s="176"/>
      <c r="J279" s="177">
        <f>ROUND(I279*H279,2)</f>
        <v>0</v>
      </c>
      <c r="K279" s="173" t="s">
        <v>137</v>
      </c>
      <c r="L279" s="38"/>
      <c r="M279" s="178" t="s">
        <v>1</v>
      </c>
      <c r="N279" s="179" t="s">
        <v>38</v>
      </c>
      <c r="O279" s="76"/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155</v>
      </c>
      <c r="AT279" s="182" t="s">
        <v>133</v>
      </c>
      <c r="AU279" s="182" t="s">
        <v>83</v>
      </c>
      <c r="AY279" s="18" t="s">
        <v>130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81</v>
      </c>
      <c r="BK279" s="183">
        <f>ROUND(I279*H279,2)</f>
        <v>0</v>
      </c>
      <c r="BL279" s="18" t="s">
        <v>155</v>
      </c>
      <c r="BM279" s="182" t="s">
        <v>460</v>
      </c>
    </row>
    <row r="280" s="2" customFormat="1">
      <c r="A280" s="37"/>
      <c r="B280" s="38"/>
      <c r="C280" s="37"/>
      <c r="D280" s="184" t="s">
        <v>140</v>
      </c>
      <c r="E280" s="37"/>
      <c r="F280" s="185" t="s">
        <v>461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140</v>
      </c>
      <c r="AU280" s="18" t="s">
        <v>83</v>
      </c>
    </row>
    <row r="281" s="2" customFormat="1">
      <c r="A281" s="37"/>
      <c r="B281" s="38"/>
      <c r="C281" s="37"/>
      <c r="D281" s="189" t="s">
        <v>142</v>
      </c>
      <c r="E281" s="37"/>
      <c r="F281" s="190" t="s">
        <v>462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142</v>
      </c>
      <c r="AU281" s="18" t="s">
        <v>83</v>
      </c>
    </row>
    <row r="282" s="13" customFormat="1">
      <c r="A282" s="13"/>
      <c r="B282" s="196"/>
      <c r="C282" s="13"/>
      <c r="D282" s="184" t="s">
        <v>237</v>
      </c>
      <c r="E282" s="197" t="s">
        <v>1</v>
      </c>
      <c r="F282" s="198" t="s">
        <v>213</v>
      </c>
      <c r="G282" s="13"/>
      <c r="H282" s="199">
        <v>106.3</v>
      </c>
      <c r="I282" s="200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237</v>
      </c>
      <c r="AU282" s="197" t="s">
        <v>83</v>
      </c>
      <c r="AV282" s="13" t="s">
        <v>83</v>
      </c>
      <c r="AW282" s="13" t="s">
        <v>30</v>
      </c>
      <c r="AX282" s="13" t="s">
        <v>81</v>
      </c>
      <c r="AY282" s="197" t="s">
        <v>130</v>
      </c>
    </row>
    <row r="283" s="13" customFormat="1">
      <c r="A283" s="13"/>
      <c r="B283" s="196"/>
      <c r="C283" s="13"/>
      <c r="D283" s="184" t="s">
        <v>237</v>
      </c>
      <c r="E283" s="13"/>
      <c r="F283" s="198" t="s">
        <v>463</v>
      </c>
      <c r="G283" s="13"/>
      <c r="H283" s="199">
        <v>425.19999999999999</v>
      </c>
      <c r="I283" s="200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237</v>
      </c>
      <c r="AU283" s="197" t="s">
        <v>83</v>
      </c>
      <c r="AV283" s="13" t="s">
        <v>83</v>
      </c>
      <c r="AW283" s="13" t="s">
        <v>3</v>
      </c>
      <c r="AX283" s="13" t="s">
        <v>81</v>
      </c>
      <c r="AY283" s="197" t="s">
        <v>130</v>
      </c>
    </row>
    <row r="284" s="12" customFormat="1" ht="22.8" customHeight="1">
      <c r="A284" s="12"/>
      <c r="B284" s="157"/>
      <c r="C284" s="12"/>
      <c r="D284" s="158" t="s">
        <v>72</v>
      </c>
      <c r="E284" s="168" t="s">
        <v>83</v>
      </c>
      <c r="F284" s="168" t="s">
        <v>464</v>
      </c>
      <c r="G284" s="12"/>
      <c r="H284" s="12"/>
      <c r="I284" s="160"/>
      <c r="J284" s="169">
        <f>BK284</f>
        <v>0</v>
      </c>
      <c r="K284" s="12"/>
      <c r="L284" s="157"/>
      <c r="M284" s="162"/>
      <c r="N284" s="163"/>
      <c r="O284" s="163"/>
      <c r="P284" s="164">
        <f>SUM(P285:P295)</f>
        <v>0</v>
      </c>
      <c r="Q284" s="163"/>
      <c r="R284" s="164">
        <f>SUM(R285:R295)</f>
        <v>40.472370750000003</v>
      </c>
      <c r="S284" s="163"/>
      <c r="T284" s="165">
        <f>SUM(T285:T295)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8" t="s">
        <v>81</v>
      </c>
      <c r="AT284" s="166" t="s">
        <v>72</v>
      </c>
      <c r="AU284" s="166" t="s">
        <v>81</v>
      </c>
      <c r="AY284" s="158" t="s">
        <v>130</v>
      </c>
      <c r="BK284" s="167">
        <f>SUM(BK285:BK295)</f>
        <v>0</v>
      </c>
    </row>
    <row r="285" s="2" customFormat="1" ht="33" customHeight="1">
      <c r="A285" s="37"/>
      <c r="B285" s="170"/>
      <c r="C285" s="171" t="s">
        <v>465</v>
      </c>
      <c r="D285" s="171" t="s">
        <v>133</v>
      </c>
      <c r="E285" s="172" t="s">
        <v>466</v>
      </c>
      <c r="F285" s="173" t="s">
        <v>467</v>
      </c>
      <c r="G285" s="174" t="s">
        <v>233</v>
      </c>
      <c r="H285" s="175">
        <v>294</v>
      </c>
      <c r="I285" s="176"/>
      <c r="J285" s="177">
        <f>ROUND(I285*H285,2)</f>
        <v>0</v>
      </c>
      <c r="K285" s="173" t="s">
        <v>137</v>
      </c>
      <c r="L285" s="38"/>
      <c r="M285" s="178" t="s">
        <v>1</v>
      </c>
      <c r="N285" s="179" t="s">
        <v>38</v>
      </c>
      <c r="O285" s="76"/>
      <c r="P285" s="180">
        <f>O285*H285</f>
        <v>0</v>
      </c>
      <c r="Q285" s="180">
        <v>0.00031</v>
      </c>
      <c r="R285" s="180">
        <f>Q285*H285</f>
        <v>0.091139999999999999</v>
      </c>
      <c r="S285" s="180">
        <v>0</v>
      </c>
      <c r="T285" s="18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2" t="s">
        <v>155</v>
      </c>
      <c r="AT285" s="182" t="s">
        <v>133</v>
      </c>
      <c r="AU285" s="182" t="s">
        <v>83</v>
      </c>
      <c r="AY285" s="18" t="s">
        <v>130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81</v>
      </c>
      <c r="BK285" s="183">
        <f>ROUND(I285*H285,2)</f>
        <v>0</v>
      </c>
      <c r="BL285" s="18" t="s">
        <v>155</v>
      </c>
      <c r="BM285" s="182" t="s">
        <v>468</v>
      </c>
    </row>
    <row r="286" s="2" customFormat="1">
      <c r="A286" s="37"/>
      <c r="B286" s="38"/>
      <c r="C286" s="37"/>
      <c r="D286" s="184" t="s">
        <v>140</v>
      </c>
      <c r="E286" s="37"/>
      <c r="F286" s="185" t="s">
        <v>469</v>
      </c>
      <c r="G286" s="37"/>
      <c r="H286" s="37"/>
      <c r="I286" s="186"/>
      <c r="J286" s="37"/>
      <c r="K286" s="37"/>
      <c r="L286" s="38"/>
      <c r="M286" s="187"/>
      <c r="N286" s="188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140</v>
      </c>
      <c r="AU286" s="18" t="s">
        <v>83</v>
      </c>
    </row>
    <row r="287" s="2" customFormat="1">
      <c r="A287" s="37"/>
      <c r="B287" s="38"/>
      <c r="C287" s="37"/>
      <c r="D287" s="189" t="s">
        <v>142</v>
      </c>
      <c r="E287" s="37"/>
      <c r="F287" s="190" t="s">
        <v>470</v>
      </c>
      <c r="G287" s="37"/>
      <c r="H287" s="37"/>
      <c r="I287" s="186"/>
      <c r="J287" s="37"/>
      <c r="K287" s="37"/>
      <c r="L287" s="38"/>
      <c r="M287" s="187"/>
      <c r="N287" s="18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142</v>
      </c>
      <c r="AU287" s="18" t="s">
        <v>83</v>
      </c>
    </row>
    <row r="288" s="13" customFormat="1">
      <c r="A288" s="13"/>
      <c r="B288" s="196"/>
      <c r="C288" s="13"/>
      <c r="D288" s="184" t="s">
        <v>237</v>
      </c>
      <c r="E288" s="197" t="s">
        <v>1</v>
      </c>
      <c r="F288" s="198" t="s">
        <v>471</v>
      </c>
      <c r="G288" s="13"/>
      <c r="H288" s="199">
        <v>294</v>
      </c>
      <c r="I288" s="200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237</v>
      </c>
      <c r="AU288" s="197" t="s">
        <v>83</v>
      </c>
      <c r="AV288" s="13" t="s">
        <v>83</v>
      </c>
      <c r="AW288" s="13" t="s">
        <v>30</v>
      </c>
      <c r="AX288" s="13" t="s">
        <v>81</v>
      </c>
      <c r="AY288" s="197" t="s">
        <v>130</v>
      </c>
    </row>
    <row r="289" s="2" customFormat="1" ht="24.15" customHeight="1">
      <c r="A289" s="37"/>
      <c r="B289" s="170"/>
      <c r="C289" s="219" t="s">
        <v>472</v>
      </c>
      <c r="D289" s="219" t="s">
        <v>406</v>
      </c>
      <c r="E289" s="220" t="s">
        <v>473</v>
      </c>
      <c r="F289" s="221" t="s">
        <v>474</v>
      </c>
      <c r="G289" s="222" t="s">
        <v>233</v>
      </c>
      <c r="H289" s="223">
        <v>348.243</v>
      </c>
      <c r="I289" s="224"/>
      <c r="J289" s="225">
        <f>ROUND(I289*H289,2)</f>
        <v>0</v>
      </c>
      <c r="K289" s="221" t="s">
        <v>137</v>
      </c>
      <c r="L289" s="226"/>
      <c r="M289" s="227" t="s">
        <v>1</v>
      </c>
      <c r="N289" s="228" t="s">
        <v>38</v>
      </c>
      <c r="O289" s="76"/>
      <c r="P289" s="180">
        <f>O289*H289</f>
        <v>0</v>
      </c>
      <c r="Q289" s="180">
        <v>0.00025000000000000001</v>
      </c>
      <c r="R289" s="180">
        <f>Q289*H289</f>
        <v>0.087060750000000006</v>
      </c>
      <c r="S289" s="180">
        <v>0</v>
      </c>
      <c r="T289" s="18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2" t="s">
        <v>177</v>
      </c>
      <c r="AT289" s="182" t="s">
        <v>406</v>
      </c>
      <c r="AU289" s="182" t="s">
        <v>83</v>
      </c>
      <c r="AY289" s="18" t="s">
        <v>130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8" t="s">
        <v>81</v>
      </c>
      <c r="BK289" s="183">
        <f>ROUND(I289*H289,2)</f>
        <v>0</v>
      </c>
      <c r="BL289" s="18" t="s">
        <v>155</v>
      </c>
      <c r="BM289" s="182" t="s">
        <v>475</v>
      </c>
    </row>
    <row r="290" s="2" customFormat="1">
      <c r="A290" s="37"/>
      <c r="B290" s="38"/>
      <c r="C290" s="37"/>
      <c r="D290" s="184" t="s">
        <v>140</v>
      </c>
      <c r="E290" s="37"/>
      <c r="F290" s="185" t="s">
        <v>474</v>
      </c>
      <c r="G290" s="37"/>
      <c r="H290" s="37"/>
      <c r="I290" s="186"/>
      <c r="J290" s="37"/>
      <c r="K290" s="37"/>
      <c r="L290" s="38"/>
      <c r="M290" s="187"/>
      <c r="N290" s="188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140</v>
      </c>
      <c r="AU290" s="18" t="s">
        <v>83</v>
      </c>
    </row>
    <row r="291" s="13" customFormat="1">
      <c r="A291" s="13"/>
      <c r="B291" s="196"/>
      <c r="C291" s="13"/>
      <c r="D291" s="184" t="s">
        <v>237</v>
      </c>
      <c r="E291" s="13"/>
      <c r="F291" s="198" t="s">
        <v>476</v>
      </c>
      <c r="G291" s="13"/>
      <c r="H291" s="199">
        <v>348.243</v>
      </c>
      <c r="I291" s="200"/>
      <c r="J291" s="13"/>
      <c r="K291" s="13"/>
      <c r="L291" s="196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237</v>
      </c>
      <c r="AU291" s="197" t="s">
        <v>83</v>
      </c>
      <c r="AV291" s="13" t="s">
        <v>83</v>
      </c>
      <c r="AW291" s="13" t="s">
        <v>3</v>
      </c>
      <c r="AX291" s="13" t="s">
        <v>81</v>
      </c>
      <c r="AY291" s="197" t="s">
        <v>130</v>
      </c>
    </row>
    <row r="292" s="2" customFormat="1" ht="37.8" customHeight="1">
      <c r="A292" s="37"/>
      <c r="B292" s="170"/>
      <c r="C292" s="171" t="s">
        <v>477</v>
      </c>
      <c r="D292" s="171" t="s">
        <v>133</v>
      </c>
      <c r="E292" s="172" t="s">
        <v>478</v>
      </c>
      <c r="F292" s="173" t="s">
        <v>479</v>
      </c>
      <c r="G292" s="174" t="s">
        <v>283</v>
      </c>
      <c r="H292" s="175">
        <v>147</v>
      </c>
      <c r="I292" s="176"/>
      <c r="J292" s="177">
        <f>ROUND(I292*H292,2)</f>
        <v>0</v>
      </c>
      <c r="K292" s="173" t="s">
        <v>137</v>
      </c>
      <c r="L292" s="38"/>
      <c r="M292" s="178" t="s">
        <v>1</v>
      </c>
      <c r="N292" s="179" t="s">
        <v>38</v>
      </c>
      <c r="O292" s="76"/>
      <c r="P292" s="180">
        <f>O292*H292</f>
        <v>0</v>
      </c>
      <c r="Q292" s="180">
        <v>0.27411000000000002</v>
      </c>
      <c r="R292" s="180">
        <f>Q292*H292</f>
        <v>40.294170000000001</v>
      </c>
      <c r="S292" s="180">
        <v>0</v>
      </c>
      <c r="T292" s="18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2" t="s">
        <v>155</v>
      </c>
      <c r="AT292" s="182" t="s">
        <v>133</v>
      </c>
      <c r="AU292" s="182" t="s">
        <v>83</v>
      </c>
      <c r="AY292" s="18" t="s">
        <v>130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8" t="s">
        <v>81</v>
      </c>
      <c r="BK292" s="183">
        <f>ROUND(I292*H292,2)</f>
        <v>0</v>
      </c>
      <c r="BL292" s="18" t="s">
        <v>155</v>
      </c>
      <c r="BM292" s="182" t="s">
        <v>480</v>
      </c>
    </row>
    <row r="293" s="2" customFormat="1">
      <c r="A293" s="37"/>
      <c r="B293" s="38"/>
      <c r="C293" s="37"/>
      <c r="D293" s="184" t="s">
        <v>140</v>
      </c>
      <c r="E293" s="37"/>
      <c r="F293" s="185" t="s">
        <v>481</v>
      </c>
      <c r="G293" s="37"/>
      <c r="H293" s="37"/>
      <c r="I293" s="186"/>
      <c r="J293" s="37"/>
      <c r="K293" s="37"/>
      <c r="L293" s="38"/>
      <c r="M293" s="187"/>
      <c r="N293" s="188"/>
      <c r="O293" s="76"/>
      <c r="P293" s="76"/>
      <c r="Q293" s="76"/>
      <c r="R293" s="76"/>
      <c r="S293" s="76"/>
      <c r="T293" s="7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140</v>
      </c>
      <c r="AU293" s="18" t="s">
        <v>83</v>
      </c>
    </row>
    <row r="294" s="2" customFormat="1">
      <c r="A294" s="37"/>
      <c r="B294" s="38"/>
      <c r="C294" s="37"/>
      <c r="D294" s="189" t="s">
        <v>142</v>
      </c>
      <c r="E294" s="37"/>
      <c r="F294" s="190" t="s">
        <v>482</v>
      </c>
      <c r="G294" s="37"/>
      <c r="H294" s="37"/>
      <c r="I294" s="186"/>
      <c r="J294" s="37"/>
      <c r="K294" s="37"/>
      <c r="L294" s="38"/>
      <c r="M294" s="187"/>
      <c r="N294" s="188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142</v>
      </c>
      <c r="AU294" s="18" t="s">
        <v>83</v>
      </c>
    </row>
    <row r="295" s="13" customFormat="1">
      <c r="A295" s="13"/>
      <c r="B295" s="196"/>
      <c r="C295" s="13"/>
      <c r="D295" s="184" t="s">
        <v>237</v>
      </c>
      <c r="E295" s="197" t="s">
        <v>1</v>
      </c>
      <c r="F295" s="198" t="s">
        <v>483</v>
      </c>
      <c r="G295" s="13"/>
      <c r="H295" s="199">
        <v>147</v>
      </c>
      <c r="I295" s="200"/>
      <c r="J295" s="13"/>
      <c r="K295" s="13"/>
      <c r="L295" s="196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237</v>
      </c>
      <c r="AU295" s="197" t="s">
        <v>83</v>
      </c>
      <c r="AV295" s="13" t="s">
        <v>83</v>
      </c>
      <c r="AW295" s="13" t="s">
        <v>30</v>
      </c>
      <c r="AX295" s="13" t="s">
        <v>81</v>
      </c>
      <c r="AY295" s="197" t="s">
        <v>130</v>
      </c>
    </row>
    <row r="296" s="12" customFormat="1" ht="22.8" customHeight="1">
      <c r="A296" s="12"/>
      <c r="B296" s="157"/>
      <c r="C296" s="12"/>
      <c r="D296" s="158" t="s">
        <v>72</v>
      </c>
      <c r="E296" s="168" t="s">
        <v>149</v>
      </c>
      <c r="F296" s="168" t="s">
        <v>484</v>
      </c>
      <c r="G296" s="12"/>
      <c r="H296" s="12"/>
      <c r="I296" s="160"/>
      <c r="J296" s="169">
        <f>BK296</f>
        <v>0</v>
      </c>
      <c r="K296" s="12"/>
      <c r="L296" s="157"/>
      <c r="M296" s="162"/>
      <c r="N296" s="163"/>
      <c r="O296" s="163"/>
      <c r="P296" s="164">
        <f>SUM(P297:P302)</f>
        <v>0</v>
      </c>
      <c r="Q296" s="163"/>
      <c r="R296" s="164">
        <f>SUM(R297:R302)</f>
        <v>0</v>
      </c>
      <c r="S296" s="163"/>
      <c r="T296" s="165">
        <f>SUM(T297:T302)</f>
        <v>6.1600000000000001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8" t="s">
        <v>81</v>
      </c>
      <c r="AT296" s="166" t="s">
        <v>72</v>
      </c>
      <c r="AU296" s="166" t="s">
        <v>81</v>
      </c>
      <c r="AY296" s="158" t="s">
        <v>130</v>
      </c>
      <c r="BK296" s="167">
        <f>SUM(BK297:BK302)</f>
        <v>0</v>
      </c>
    </row>
    <row r="297" s="2" customFormat="1" ht="24.15" customHeight="1">
      <c r="A297" s="37"/>
      <c r="B297" s="170"/>
      <c r="C297" s="171" t="s">
        <v>485</v>
      </c>
      <c r="D297" s="171" t="s">
        <v>133</v>
      </c>
      <c r="E297" s="172" t="s">
        <v>486</v>
      </c>
      <c r="F297" s="173" t="s">
        <v>487</v>
      </c>
      <c r="G297" s="174" t="s">
        <v>304</v>
      </c>
      <c r="H297" s="175">
        <v>2.7999999999999998</v>
      </c>
      <c r="I297" s="176"/>
      <c r="J297" s="177">
        <f>ROUND(I297*H297,2)</f>
        <v>0</v>
      </c>
      <c r="K297" s="173" t="s">
        <v>137</v>
      </c>
      <c r="L297" s="38"/>
      <c r="M297" s="178" t="s">
        <v>1</v>
      </c>
      <c r="N297" s="179" t="s">
        <v>38</v>
      </c>
      <c r="O297" s="76"/>
      <c r="P297" s="180">
        <f>O297*H297</f>
        <v>0</v>
      </c>
      <c r="Q297" s="180">
        <v>0</v>
      </c>
      <c r="R297" s="180">
        <f>Q297*H297</f>
        <v>0</v>
      </c>
      <c r="S297" s="180">
        <v>2.2000000000000002</v>
      </c>
      <c r="T297" s="181">
        <f>S297*H297</f>
        <v>6.1600000000000001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155</v>
      </c>
      <c r="AT297" s="182" t="s">
        <v>133</v>
      </c>
      <c r="AU297" s="182" t="s">
        <v>83</v>
      </c>
      <c r="AY297" s="18" t="s">
        <v>130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81</v>
      </c>
      <c r="BK297" s="183">
        <f>ROUND(I297*H297,2)</f>
        <v>0</v>
      </c>
      <c r="BL297" s="18" t="s">
        <v>155</v>
      </c>
      <c r="BM297" s="182" t="s">
        <v>488</v>
      </c>
    </row>
    <row r="298" s="2" customFormat="1">
      <c r="A298" s="37"/>
      <c r="B298" s="38"/>
      <c r="C298" s="37"/>
      <c r="D298" s="184" t="s">
        <v>140</v>
      </c>
      <c r="E298" s="37"/>
      <c r="F298" s="185" t="s">
        <v>489</v>
      </c>
      <c r="G298" s="37"/>
      <c r="H298" s="37"/>
      <c r="I298" s="186"/>
      <c r="J298" s="37"/>
      <c r="K298" s="37"/>
      <c r="L298" s="38"/>
      <c r="M298" s="187"/>
      <c r="N298" s="188"/>
      <c r="O298" s="76"/>
      <c r="P298" s="76"/>
      <c r="Q298" s="76"/>
      <c r="R298" s="76"/>
      <c r="S298" s="76"/>
      <c r="T298" s="7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8" t="s">
        <v>140</v>
      </c>
      <c r="AU298" s="18" t="s">
        <v>83</v>
      </c>
    </row>
    <row r="299" s="2" customFormat="1">
      <c r="A299" s="37"/>
      <c r="B299" s="38"/>
      <c r="C299" s="37"/>
      <c r="D299" s="189" t="s">
        <v>142</v>
      </c>
      <c r="E299" s="37"/>
      <c r="F299" s="190" t="s">
        <v>490</v>
      </c>
      <c r="G299" s="37"/>
      <c r="H299" s="37"/>
      <c r="I299" s="186"/>
      <c r="J299" s="37"/>
      <c r="K299" s="37"/>
      <c r="L299" s="38"/>
      <c r="M299" s="187"/>
      <c r="N299" s="188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142</v>
      </c>
      <c r="AU299" s="18" t="s">
        <v>83</v>
      </c>
    </row>
    <row r="300" s="13" customFormat="1">
      <c r="A300" s="13"/>
      <c r="B300" s="196"/>
      <c r="C300" s="13"/>
      <c r="D300" s="184" t="s">
        <v>237</v>
      </c>
      <c r="E300" s="197" t="s">
        <v>1</v>
      </c>
      <c r="F300" s="198" t="s">
        <v>491</v>
      </c>
      <c r="G300" s="13"/>
      <c r="H300" s="199">
        <v>0.80000000000000004</v>
      </c>
      <c r="I300" s="200"/>
      <c r="J300" s="13"/>
      <c r="K300" s="13"/>
      <c r="L300" s="196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237</v>
      </c>
      <c r="AU300" s="197" t="s">
        <v>83</v>
      </c>
      <c r="AV300" s="13" t="s">
        <v>83</v>
      </c>
      <c r="AW300" s="13" t="s">
        <v>30</v>
      </c>
      <c r="AX300" s="13" t="s">
        <v>73</v>
      </c>
      <c r="AY300" s="197" t="s">
        <v>130</v>
      </c>
    </row>
    <row r="301" s="13" customFormat="1">
      <c r="A301" s="13"/>
      <c r="B301" s="196"/>
      <c r="C301" s="13"/>
      <c r="D301" s="184" t="s">
        <v>237</v>
      </c>
      <c r="E301" s="197" t="s">
        <v>1</v>
      </c>
      <c r="F301" s="198" t="s">
        <v>492</v>
      </c>
      <c r="G301" s="13"/>
      <c r="H301" s="199">
        <v>2</v>
      </c>
      <c r="I301" s="200"/>
      <c r="J301" s="13"/>
      <c r="K301" s="13"/>
      <c r="L301" s="196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237</v>
      </c>
      <c r="AU301" s="197" t="s">
        <v>83</v>
      </c>
      <c r="AV301" s="13" t="s">
        <v>83</v>
      </c>
      <c r="AW301" s="13" t="s">
        <v>30</v>
      </c>
      <c r="AX301" s="13" t="s">
        <v>73</v>
      </c>
      <c r="AY301" s="197" t="s">
        <v>130</v>
      </c>
    </row>
    <row r="302" s="14" customFormat="1">
      <c r="A302" s="14"/>
      <c r="B302" s="204"/>
      <c r="C302" s="14"/>
      <c r="D302" s="184" t="s">
        <v>237</v>
      </c>
      <c r="E302" s="205" t="s">
        <v>1</v>
      </c>
      <c r="F302" s="206" t="s">
        <v>295</v>
      </c>
      <c r="G302" s="14"/>
      <c r="H302" s="207">
        <v>2.7999999999999998</v>
      </c>
      <c r="I302" s="208"/>
      <c r="J302" s="14"/>
      <c r="K302" s="14"/>
      <c r="L302" s="204"/>
      <c r="M302" s="209"/>
      <c r="N302" s="210"/>
      <c r="O302" s="210"/>
      <c r="P302" s="210"/>
      <c r="Q302" s="210"/>
      <c r="R302" s="210"/>
      <c r="S302" s="210"/>
      <c r="T302" s="21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5" t="s">
        <v>237</v>
      </c>
      <c r="AU302" s="205" t="s">
        <v>83</v>
      </c>
      <c r="AV302" s="14" t="s">
        <v>155</v>
      </c>
      <c r="AW302" s="14" t="s">
        <v>30</v>
      </c>
      <c r="AX302" s="14" t="s">
        <v>81</v>
      </c>
      <c r="AY302" s="205" t="s">
        <v>130</v>
      </c>
    </row>
    <row r="303" s="12" customFormat="1" ht="22.8" customHeight="1">
      <c r="A303" s="12"/>
      <c r="B303" s="157"/>
      <c r="C303" s="12"/>
      <c r="D303" s="158" t="s">
        <v>72</v>
      </c>
      <c r="E303" s="168" t="s">
        <v>155</v>
      </c>
      <c r="F303" s="168" t="s">
        <v>493</v>
      </c>
      <c r="G303" s="12"/>
      <c r="H303" s="12"/>
      <c r="I303" s="160"/>
      <c r="J303" s="169">
        <f>BK303</f>
        <v>0</v>
      </c>
      <c r="K303" s="12"/>
      <c r="L303" s="157"/>
      <c r="M303" s="162"/>
      <c r="N303" s="163"/>
      <c r="O303" s="163"/>
      <c r="P303" s="164">
        <f>SUM(P304:P307)</f>
        <v>0</v>
      </c>
      <c r="Q303" s="163"/>
      <c r="R303" s="164">
        <f>SUM(R304:R307)</f>
        <v>5.2941560000000001</v>
      </c>
      <c r="S303" s="163"/>
      <c r="T303" s="165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8" t="s">
        <v>81</v>
      </c>
      <c r="AT303" s="166" t="s">
        <v>72</v>
      </c>
      <c r="AU303" s="166" t="s">
        <v>81</v>
      </c>
      <c r="AY303" s="158" t="s">
        <v>130</v>
      </c>
      <c r="BK303" s="167">
        <f>SUM(BK304:BK307)</f>
        <v>0</v>
      </c>
    </row>
    <row r="304" s="2" customFormat="1" ht="24.15" customHeight="1">
      <c r="A304" s="37"/>
      <c r="B304" s="170"/>
      <c r="C304" s="171" t="s">
        <v>494</v>
      </c>
      <c r="D304" s="171" t="s">
        <v>133</v>
      </c>
      <c r="E304" s="172" t="s">
        <v>495</v>
      </c>
      <c r="F304" s="173" t="s">
        <v>496</v>
      </c>
      <c r="G304" s="174" t="s">
        <v>304</v>
      </c>
      <c r="H304" s="175">
        <v>2.7999999999999998</v>
      </c>
      <c r="I304" s="176"/>
      <c r="J304" s="177">
        <f>ROUND(I304*H304,2)</f>
        <v>0</v>
      </c>
      <c r="K304" s="173" t="s">
        <v>137</v>
      </c>
      <c r="L304" s="38"/>
      <c r="M304" s="178" t="s">
        <v>1</v>
      </c>
      <c r="N304" s="179" t="s">
        <v>38</v>
      </c>
      <c r="O304" s="76"/>
      <c r="P304" s="180">
        <f>O304*H304</f>
        <v>0</v>
      </c>
      <c r="Q304" s="180">
        <v>1.8907700000000001</v>
      </c>
      <c r="R304" s="180">
        <f>Q304*H304</f>
        <v>5.2941560000000001</v>
      </c>
      <c r="S304" s="180">
        <v>0</v>
      </c>
      <c r="T304" s="18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2" t="s">
        <v>155</v>
      </c>
      <c r="AT304" s="182" t="s">
        <v>133</v>
      </c>
      <c r="AU304" s="182" t="s">
        <v>83</v>
      </c>
      <c r="AY304" s="18" t="s">
        <v>130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8" t="s">
        <v>81</v>
      </c>
      <c r="BK304" s="183">
        <f>ROUND(I304*H304,2)</f>
        <v>0</v>
      </c>
      <c r="BL304" s="18" t="s">
        <v>155</v>
      </c>
      <c r="BM304" s="182" t="s">
        <v>497</v>
      </c>
    </row>
    <row r="305" s="2" customFormat="1">
      <c r="A305" s="37"/>
      <c r="B305" s="38"/>
      <c r="C305" s="37"/>
      <c r="D305" s="184" t="s">
        <v>140</v>
      </c>
      <c r="E305" s="37"/>
      <c r="F305" s="185" t="s">
        <v>498</v>
      </c>
      <c r="G305" s="37"/>
      <c r="H305" s="37"/>
      <c r="I305" s="186"/>
      <c r="J305" s="37"/>
      <c r="K305" s="37"/>
      <c r="L305" s="38"/>
      <c r="M305" s="187"/>
      <c r="N305" s="188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140</v>
      </c>
      <c r="AU305" s="18" t="s">
        <v>83</v>
      </c>
    </row>
    <row r="306" s="2" customFormat="1">
      <c r="A306" s="37"/>
      <c r="B306" s="38"/>
      <c r="C306" s="37"/>
      <c r="D306" s="189" t="s">
        <v>142</v>
      </c>
      <c r="E306" s="37"/>
      <c r="F306" s="190" t="s">
        <v>499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142</v>
      </c>
      <c r="AU306" s="18" t="s">
        <v>83</v>
      </c>
    </row>
    <row r="307" s="13" customFormat="1">
      <c r="A307" s="13"/>
      <c r="B307" s="196"/>
      <c r="C307" s="13"/>
      <c r="D307" s="184" t="s">
        <v>237</v>
      </c>
      <c r="E307" s="197" t="s">
        <v>1</v>
      </c>
      <c r="F307" s="198" t="s">
        <v>500</v>
      </c>
      <c r="G307" s="13"/>
      <c r="H307" s="199">
        <v>2.7999999999999998</v>
      </c>
      <c r="I307" s="200"/>
      <c r="J307" s="13"/>
      <c r="K307" s="13"/>
      <c r="L307" s="196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237</v>
      </c>
      <c r="AU307" s="197" t="s">
        <v>83</v>
      </c>
      <c r="AV307" s="13" t="s">
        <v>83</v>
      </c>
      <c r="AW307" s="13" t="s">
        <v>30</v>
      </c>
      <c r="AX307" s="13" t="s">
        <v>81</v>
      </c>
      <c r="AY307" s="197" t="s">
        <v>130</v>
      </c>
    </row>
    <row r="308" s="12" customFormat="1" ht="22.8" customHeight="1">
      <c r="A308" s="12"/>
      <c r="B308" s="157"/>
      <c r="C308" s="12"/>
      <c r="D308" s="158" t="s">
        <v>72</v>
      </c>
      <c r="E308" s="168" t="s">
        <v>129</v>
      </c>
      <c r="F308" s="168" t="s">
        <v>501</v>
      </c>
      <c r="G308" s="12"/>
      <c r="H308" s="12"/>
      <c r="I308" s="160"/>
      <c r="J308" s="169">
        <f>BK308</f>
        <v>0</v>
      </c>
      <c r="K308" s="12"/>
      <c r="L308" s="157"/>
      <c r="M308" s="162"/>
      <c r="N308" s="163"/>
      <c r="O308" s="163"/>
      <c r="P308" s="164">
        <f>SUM(P309:P355)</f>
        <v>0</v>
      </c>
      <c r="Q308" s="163"/>
      <c r="R308" s="164">
        <f>SUM(R309:R355)</f>
        <v>2727.0677999999998</v>
      </c>
      <c r="S308" s="163"/>
      <c r="T308" s="165">
        <f>SUM(T309:T355)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8" t="s">
        <v>81</v>
      </c>
      <c r="AT308" s="166" t="s">
        <v>72</v>
      </c>
      <c r="AU308" s="166" t="s">
        <v>81</v>
      </c>
      <c r="AY308" s="158" t="s">
        <v>130</v>
      </c>
      <c r="BK308" s="167">
        <f>SUM(BK309:BK355)</f>
        <v>0</v>
      </c>
    </row>
    <row r="309" s="2" customFormat="1" ht="24.15" customHeight="1">
      <c r="A309" s="37"/>
      <c r="B309" s="170"/>
      <c r="C309" s="171" t="s">
        <v>502</v>
      </c>
      <c r="D309" s="171" t="s">
        <v>133</v>
      </c>
      <c r="E309" s="172" t="s">
        <v>503</v>
      </c>
      <c r="F309" s="173" t="s">
        <v>504</v>
      </c>
      <c r="G309" s="174" t="s">
        <v>233</v>
      </c>
      <c r="H309" s="175">
        <v>618</v>
      </c>
      <c r="I309" s="176"/>
      <c r="J309" s="177">
        <f>ROUND(I309*H309,2)</f>
        <v>0</v>
      </c>
      <c r="K309" s="173" t="s">
        <v>1</v>
      </c>
      <c r="L309" s="38"/>
      <c r="M309" s="178" t="s">
        <v>1</v>
      </c>
      <c r="N309" s="179" t="s">
        <v>38</v>
      </c>
      <c r="O309" s="76"/>
      <c r="P309" s="180">
        <f>O309*H309</f>
        <v>0</v>
      </c>
      <c r="Q309" s="180">
        <v>0.091999999999999998</v>
      </c>
      <c r="R309" s="180">
        <f>Q309*H309</f>
        <v>56.856000000000002</v>
      </c>
      <c r="S309" s="180">
        <v>0</v>
      </c>
      <c r="T309" s="18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2" t="s">
        <v>155</v>
      </c>
      <c r="AT309" s="182" t="s">
        <v>133</v>
      </c>
      <c r="AU309" s="182" t="s">
        <v>83</v>
      </c>
      <c r="AY309" s="18" t="s">
        <v>130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8" t="s">
        <v>81</v>
      </c>
      <c r="BK309" s="183">
        <f>ROUND(I309*H309,2)</f>
        <v>0</v>
      </c>
      <c r="BL309" s="18" t="s">
        <v>155</v>
      </c>
      <c r="BM309" s="182" t="s">
        <v>505</v>
      </c>
    </row>
    <row r="310" s="2" customFormat="1">
      <c r="A310" s="37"/>
      <c r="B310" s="38"/>
      <c r="C310" s="37"/>
      <c r="D310" s="184" t="s">
        <v>140</v>
      </c>
      <c r="E310" s="37"/>
      <c r="F310" s="185" t="s">
        <v>506</v>
      </c>
      <c r="G310" s="37"/>
      <c r="H310" s="37"/>
      <c r="I310" s="186"/>
      <c r="J310" s="37"/>
      <c r="K310" s="37"/>
      <c r="L310" s="38"/>
      <c r="M310" s="187"/>
      <c r="N310" s="188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140</v>
      </c>
      <c r="AU310" s="18" t="s">
        <v>83</v>
      </c>
    </row>
    <row r="311" s="13" customFormat="1">
      <c r="A311" s="13"/>
      <c r="B311" s="196"/>
      <c r="C311" s="13"/>
      <c r="D311" s="184" t="s">
        <v>237</v>
      </c>
      <c r="E311" s="197" t="s">
        <v>1</v>
      </c>
      <c r="F311" s="198" t="s">
        <v>507</v>
      </c>
      <c r="G311" s="13"/>
      <c r="H311" s="199">
        <v>618</v>
      </c>
      <c r="I311" s="200"/>
      <c r="J311" s="13"/>
      <c r="K311" s="13"/>
      <c r="L311" s="196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237</v>
      </c>
      <c r="AU311" s="197" t="s">
        <v>83</v>
      </c>
      <c r="AV311" s="13" t="s">
        <v>83</v>
      </c>
      <c r="AW311" s="13" t="s">
        <v>30</v>
      </c>
      <c r="AX311" s="13" t="s">
        <v>81</v>
      </c>
      <c r="AY311" s="197" t="s">
        <v>130</v>
      </c>
    </row>
    <row r="312" s="2" customFormat="1" ht="21.75" customHeight="1">
      <c r="A312" s="37"/>
      <c r="B312" s="170"/>
      <c r="C312" s="171" t="s">
        <v>508</v>
      </c>
      <c r="D312" s="171" t="s">
        <v>133</v>
      </c>
      <c r="E312" s="172" t="s">
        <v>509</v>
      </c>
      <c r="F312" s="173" t="s">
        <v>510</v>
      </c>
      <c r="G312" s="174" t="s">
        <v>233</v>
      </c>
      <c r="H312" s="175">
        <v>1580</v>
      </c>
      <c r="I312" s="176"/>
      <c r="J312" s="177">
        <f>ROUND(I312*H312,2)</f>
        <v>0</v>
      </c>
      <c r="K312" s="173" t="s">
        <v>137</v>
      </c>
      <c r="L312" s="38"/>
      <c r="M312" s="178" t="s">
        <v>1</v>
      </c>
      <c r="N312" s="179" t="s">
        <v>38</v>
      </c>
      <c r="O312" s="76"/>
      <c r="P312" s="180">
        <f>O312*H312</f>
        <v>0</v>
      </c>
      <c r="Q312" s="180">
        <v>0.34499999999999997</v>
      </c>
      <c r="R312" s="180">
        <f>Q312*H312</f>
        <v>545.09999999999991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155</v>
      </c>
      <c r="AT312" s="182" t="s">
        <v>133</v>
      </c>
      <c r="AU312" s="182" t="s">
        <v>83</v>
      </c>
      <c r="AY312" s="18" t="s">
        <v>130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81</v>
      </c>
      <c r="BK312" s="183">
        <f>ROUND(I312*H312,2)</f>
        <v>0</v>
      </c>
      <c r="BL312" s="18" t="s">
        <v>155</v>
      </c>
      <c r="BM312" s="182" t="s">
        <v>511</v>
      </c>
    </row>
    <row r="313" s="2" customFormat="1">
      <c r="A313" s="37"/>
      <c r="B313" s="38"/>
      <c r="C313" s="37"/>
      <c r="D313" s="184" t="s">
        <v>140</v>
      </c>
      <c r="E313" s="37"/>
      <c r="F313" s="185" t="s">
        <v>512</v>
      </c>
      <c r="G313" s="37"/>
      <c r="H313" s="37"/>
      <c r="I313" s="186"/>
      <c r="J313" s="37"/>
      <c r="K313" s="37"/>
      <c r="L313" s="38"/>
      <c r="M313" s="187"/>
      <c r="N313" s="188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140</v>
      </c>
      <c r="AU313" s="18" t="s">
        <v>83</v>
      </c>
    </row>
    <row r="314" s="2" customFormat="1">
      <c r="A314" s="37"/>
      <c r="B314" s="38"/>
      <c r="C314" s="37"/>
      <c r="D314" s="189" t="s">
        <v>142</v>
      </c>
      <c r="E314" s="37"/>
      <c r="F314" s="190" t="s">
        <v>513</v>
      </c>
      <c r="G314" s="37"/>
      <c r="H314" s="37"/>
      <c r="I314" s="186"/>
      <c r="J314" s="37"/>
      <c r="K314" s="37"/>
      <c r="L314" s="38"/>
      <c r="M314" s="187"/>
      <c r="N314" s="188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142</v>
      </c>
      <c r="AU314" s="18" t="s">
        <v>83</v>
      </c>
    </row>
    <row r="315" s="13" customFormat="1">
      <c r="A315" s="13"/>
      <c r="B315" s="196"/>
      <c r="C315" s="13"/>
      <c r="D315" s="184" t="s">
        <v>237</v>
      </c>
      <c r="E315" s="197" t="s">
        <v>1</v>
      </c>
      <c r="F315" s="198" t="s">
        <v>514</v>
      </c>
      <c r="G315" s="13"/>
      <c r="H315" s="199">
        <v>1580</v>
      </c>
      <c r="I315" s="200"/>
      <c r="J315" s="13"/>
      <c r="K315" s="13"/>
      <c r="L315" s="196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237</v>
      </c>
      <c r="AU315" s="197" t="s">
        <v>83</v>
      </c>
      <c r="AV315" s="13" t="s">
        <v>83</v>
      </c>
      <c r="AW315" s="13" t="s">
        <v>30</v>
      </c>
      <c r="AX315" s="13" t="s">
        <v>81</v>
      </c>
      <c r="AY315" s="197" t="s">
        <v>130</v>
      </c>
    </row>
    <row r="316" s="2" customFormat="1" ht="24.15" customHeight="1">
      <c r="A316" s="37"/>
      <c r="B316" s="170"/>
      <c r="C316" s="171" t="s">
        <v>515</v>
      </c>
      <c r="D316" s="171" t="s">
        <v>133</v>
      </c>
      <c r="E316" s="172" t="s">
        <v>516</v>
      </c>
      <c r="F316" s="173" t="s">
        <v>517</v>
      </c>
      <c r="G316" s="174" t="s">
        <v>233</v>
      </c>
      <c r="H316" s="175">
        <v>618</v>
      </c>
      <c r="I316" s="176"/>
      <c r="J316" s="177">
        <f>ROUND(I316*H316,2)</f>
        <v>0</v>
      </c>
      <c r="K316" s="173" t="s">
        <v>1</v>
      </c>
      <c r="L316" s="38"/>
      <c r="M316" s="178" t="s">
        <v>1</v>
      </c>
      <c r="N316" s="179" t="s">
        <v>38</v>
      </c>
      <c r="O316" s="76"/>
      <c r="P316" s="180">
        <f>O316*H316</f>
        <v>0</v>
      </c>
      <c r="Q316" s="180">
        <v>0.46000000000000002</v>
      </c>
      <c r="R316" s="180">
        <f>Q316*H316</f>
        <v>284.28000000000003</v>
      </c>
      <c r="S316" s="180">
        <v>0</v>
      </c>
      <c r="T316" s="18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2" t="s">
        <v>155</v>
      </c>
      <c r="AT316" s="182" t="s">
        <v>133</v>
      </c>
      <c r="AU316" s="182" t="s">
        <v>83</v>
      </c>
      <c r="AY316" s="18" t="s">
        <v>130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8" t="s">
        <v>81</v>
      </c>
      <c r="BK316" s="183">
        <f>ROUND(I316*H316,2)</f>
        <v>0</v>
      </c>
      <c r="BL316" s="18" t="s">
        <v>155</v>
      </c>
      <c r="BM316" s="182" t="s">
        <v>518</v>
      </c>
    </row>
    <row r="317" s="2" customFormat="1">
      <c r="A317" s="37"/>
      <c r="B317" s="38"/>
      <c r="C317" s="37"/>
      <c r="D317" s="184" t="s">
        <v>140</v>
      </c>
      <c r="E317" s="37"/>
      <c r="F317" s="185" t="s">
        <v>519</v>
      </c>
      <c r="G317" s="37"/>
      <c r="H317" s="37"/>
      <c r="I317" s="186"/>
      <c r="J317" s="37"/>
      <c r="K317" s="37"/>
      <c r="L317" s="38"/>
      <c r="M317" s="187"/>
      <c r="N317" s="188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140</v>
      </c>
      <c r="AU317" s="18" t="s">
        <v>83</v>
      </c>
    </row>
    <row r="318" s="13" customFormat="1">
      <c r="A318" s="13"/>
      <c r="B318" s="196"/>
      <c r="C318" s="13"/>
      <c r="D318" s="184" t="s">
        <v>237</v>
      </c>
      <c r="E318" s="197" t="s">
        <v>1</v>
      </c>
      <c r="F318" s="198" t="s">
        <v>520</v>
      </c>
      <c r="G318" s="13"/>
      <c r="H318" s="199">
        <v>618</v>
      </c>
      <c r="I318" s="200"/>
      <c r="J318" s="13"/>
      <c r="K318" s="13"/>
      <c r="L318" s="196"/>
      <c r="M318" s="201"/>
      <c r="N318" s="202"/>
      <c r="O318" s="202"/>
      <c r="P318" s="202"/>
      <c r="Q318" s="202"/>
      <c r="R318" s="202"/>
      <c r="S318" s="202"/>
      <c r="T318" s="20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7" t="s">
        <v>237</v>
      </c>
      <c r="AU318" s="197" t="s">
        <v>83</v>
      </c>
      <c r="AV318" s="13" t="s">
        <v>83</v>
      </c>
      <c r="AW318" s="13" t="s">
        <v>30</v>
      </c>
      <c r="AX318" s="13" t="s">
        <v>81</v>
      </c>
      <c r="AY318" s="197" t="s">
        <v>130</v>
      </c>
    </row>
    <row r="319" s="2" customFormat="1" ht="24.15" customHeight="1">
      <c r="A319" s="37"/>
      <c r="B319" s="170"/>
      <c r="C319" s="171" t="s">
        <v>521</v>
      </c>
      <c r="D319" s="171" t="s">
        <v>133</v>
      </c>
      <c r="E319" s="172" t="s">
        <v>522</v>
      </c>
      <c r="F319" s="173" t="s">
        <v>523</v>
      </c>
      <c r="G319" s="174" t="s">
        <v>233</v>
      </c>
      <c r="H319" s="175">
        <v>3608</v>
      </c>
      <c r="I319" s="176"/>
      <c r="J319" s="177">
        <f>ROUND(I319*H319,2)</f>
        <v>0</v>
      </c>
      <c r="K319" s="173" t="s">
        <v>137</v>
      </c>
      <c r="L319" s="38"/>
      <c r="M319" s="178" t="s">
        <v>1</v>
      </c>
      <c r="N319" s="179" t="s">
        <v>38</v>
      </c>
      <c r="O319" s="76"/>
      <c r="P319" s="180">
        <f>O319*H319</f>
        <v>0</v>
      </c>
      <c r="Q319" s="180">
        <v>0.46000000000000002</v>
      </c>
      <c r="R319" s="180">
        <f>Q319*H319</f>
        <v>1659.6800000000001</v>
      </c>
      <c r="S319" s="180">
        <v>0</v>
      </c>
      <c r="T319" s="18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2" t="s">
        <v>155</v>
      </c>
      <c r="AT319" s="182" t="s">
        <v>133</v>
      </c>
      <c r="AU319" s="182" t="s">
        <v>83</v>
      </c>
      <c r="AY319" s="18" t="s">
        <v>130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8" t="s">
        <v>81</v>
      </c>
      <c r="BK319" s="183">
        <f>ROUND(I319*H319,2)</f>
        <v>0</v>
      </c>
      <c r="BL319" s="18" t="s">
        <v>155</v>
      </c>
      <c r="BM319" s="182" t="s">
        <v>524</v>
      </c>
    </row>
    <row r="320" s="2" customFormat="1">
      <c r="A320" s="37"/>
      <c r="B320" s="38"/>
      <c r="C320" s="37"/>
      <c r="D320" s="184" t="s">
        <v>140</v>
      </c>
      <c r="E320" s="37"/>
      <c r="F320" s="185" t="s">
        <v>525</v>
      </c>
      <c r="G320" s="37"/>
      <c r="H320" s="37"/>
      <c r="I320" s="186"/>
      <c r="J320" s="37"/>
      <c r="K320" s="37"/>
      <c r="L320" s="38"/>
      <c r="M320" s="187"/>
      <c r="N320" s="188"/>
      <c r="O320" s="76"/>
      <c r="P320" s="76"/>
      <c r="Q320" s="76"/>
      <c r="R320" s="76"/>
      <c r="S320" s="76"/>
      <c r="T320" s="7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140</v>
      </c>
      <c r="AU320" s="18" t="s">
        <v>83</v>
      </c>
    </row>
    <row r="321" s="2" customFormat="1">
      <c r="A321" s="37"/>
      <c r="B321" s="38"/>
      <c r="C321" s="37"/>
      <c r="D321" s="189" t="s">
        <v>142</v>
      </c>
      <c r="E321" s="37"/>
      <c r="F321" s="190" t="s">
        <v>526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142</v>
      </c>
      <c r="AU321" s="18" t="s">
        <v>83</v>
      </c>
    </row>
    <row r="322" s="13" customFormat="1">
      <c r="A322" s="13"/>
      <c r="B322" s="196"/>
      <c r="C322" s="13"/>
      <c r="D322" s="184" t="s">
        <v>237</v>
      </c>
      <c r="E322" s="197" t="s">
        <v>1</v>
      </c>
      <c r="F322" s="198" t="s">
        <v>527</v>
      </c>
      <c r="G322" s="13"/>
      <c r="H322" s="199">
        <v>3162</v>
      </c>
      <c r="I322" s="200"/>
      <c r="J322" s="13"/>
      <c r="K322" s="13"/>
      <c r="L322" s="196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7" t="s">
        <v>237</v>
      </c>
      <c r="AU322" s="197" t="s">
        <v>83</v>
      </c>
      <c r="AV322" s="13" t="s">
        <v>83</v>
      </c>
      <c r="AW322" s="13" t="s">
        <v>30</v>
      </c>
      <c r="AX322" s="13" t="s">
        <v>73</v>
      </c>
      <c r="AY322" s="197" t="s">
        <v>130</v>
      </c>
    </row>
    <row r="323" s="13" customFormat="1">
      <c r="A323" s="13"/>
      <c r="B323" s="196"/>
      <c r="C323" s="13"/>
      <c r="D323" s="184" t="s">
        <v>237</v>
      </c>
      <c r="E323" s="197" t="s">
        <v>1</v>
      </c>
      <c r="F323" s="198" t="s">
        <v>528</v>
      </c>
      <c r="G323" s="13"/>
      <c r="H323" s="199">
        <v>446</v>
      </c>
      <c r="I323" s="200"/>
      <c r="J323" s="13"/>
      <c r="K323" s="13"/>
      <c r="L323" s="196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237</v>
      </c>
      <c r="AU323" s="197" t="s">
        <v>83</v>
      </c>
      <c r="AV323" s="13" t="s">
        <v>83</v>
      </c>
      <c r="AW323" s="13" t="s">
        <v>30</v>
      </c>
      <c r="AX323" s="13" t="s">
        <v>73</v>
      </c>
      <c r="AY323" s="197" t="s">
        <v>130</v>
      </c>
    </row>
    <row r="324" s="14" customFormat="1">
      <c r="A324" s="14"/>
      <c r="B324" s="204"/>
      <c r="C324" s="14"/>
      <c r="D324" s="184" t="s">
        <v>237</v>
      </c>
      <c r="E324" s="205" t="s">
        <v>1</v>
      </c>
      <c r="F324" s="206" t="s">
        <v>295</v>
      </c>
      <c r="G324" s="14"/>
      <c r="H324" s="207">
        <v>3608</v>
      </c>
      <c r="I324" s="208"/>
      <c r="J324" s="14"/>
      <c r="K324" s="14"/>
      <c r="L324" s="204"/>
      <c r="M324" s="209"/>
      <c r="N324" s="210"/>
      <c r="O324" s="210"/>
      <c r="P324" s="210"/>
      <c r="Q324" s="210"/>
      <c r="R324" s="210"/>
      <c r="S324" s="210"/>
      <c r="T324" s="21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5" t="s">
        <v>237</v>
      </c>
      <c r="AU324" s="205" t="s">
        <v>83</v>
      </c>
      <c r="AV324" s="14" t="s">
        <v>155</v>
      </c>
      <c r="AW324" s="14" t="s">
        <v>30</v>
      </c>
      <c r="AX324" s="14" t="s">
        <v>81</v>
      </c>
      <c r="AY324" s="205" t="s">
        <v>130</v>
      </c>
    </row>
    <row r="325" s="2" customFormat="1" ht="33" customHeight="1">
      <c r="A325" s="37"/>
      <c r="B325" s="170"/>
      <c r="C325" s="171" t="s">
        <v>529</v>
      </c>
      <c r="D325" s="171" t="s">
        <v>133</v>
      </c>
      <c r="E325" s="172" t="s">
        <v>530</v>
      </c>
      <c r="F325" s="173" t="s">
        <v>531</v>
      </c>
      <c r="G325" s="174" t="s">
        <v>233</v>
      </c>
      <c r="H325" s="175">
        <v>407</v>
      </c>
      <c r="I325" s="176"/>
      <c r="J325" s="177">
        <f>ROUND(I325*H325,2)</f>
        <v>0</v>
      </c>
      <c r="K325" s="173" t="s">
        <v>137</v>
      </c>
      <c r="L325" s="38"/>
      <c r="M325" s="178" t="s">
        <v>1</v>
      </c>
      <c r="N325" s="179" t="s">
        <v>38</v>
      </c>
      <c r="O325" s="76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2" t="s">
        <v>155</v>
      </c>
      <c r="AT325" s="182" t="s">
        <v>133</v>
      </c>
      <c r="AU325" s="182" t="s">
        <v>83</v>
      </c>
      <c r="AY325" s="18" t="s">
        <v>130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8" t="s">
        <v>81</v>
      </c>
      <c r="BK325" s="183">
        <f>ROUND(I325*H325,2)</f>
        <v>0</v>
      </c>
      <c r="BL325" s="18" t="s">
        <v>155</v>
      </c>
      <c r="BM325" s="182" t="s">
        <v>532</v>
      </c>
    </row>
    <row r="326" s="2" customFormat="1">
      <c r="A326" s="37"/>
      <c r="B326" s="38"/>
      <c r="C326" s="37"/>
      <c r="D326" s="184" t="s">
        <v>140</v>
      </c>
      <c r="E326" s="37"/>
      <c r="F326" s="185" t="s">
        <v>533</v>
      </c>
      <c r="G326" s="37"/>
      <c r="H326" s="37"/>
      <c r="I326" s="186"/>
      <c r="J326" s="37"/>
      <c r="K326" s="37"/>
      <c r="L326" s="38"/>
      <c r="M326" s="187"/>
      <c r="N326" s="188"/>
      <c r="O326" s="76"/>
      <c r="P326" s="76"/>
      <c r="Q326" s="76"/>
      <c r="R326" s="76"/>
      <c r="S326" s="76"/>
      <c r="T326" s="7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8" t="s">
        <v>140</v>
      </c>
      <c r="AU326" s="18" t="s">
        <v>83</v>
      </c>
    </row>
    <row r="327" s="2" customFormat="1">
      <c r="A327" s="37"/>
      <c r="B327" s="38"/>
      <c r="C327" s="37"/>
      <c r="D327" s="189" t="s">
        <v>142</v>
      </c>
      <c r="E327" s="37"/>
      <c r="F327" s="190" t="s">
        <v>534</v>
      </c>
      <c r="G327" s="37"/>
      <c r="H327" s="37"/>
      <c r="I327" s="186"/>
      <c r="J327" s="37"/>
      <c r="K327" s="37"/>
      <c r="L327" s="38"/>
      <c r="M327" s="187"/>
      <c r="N327" s="188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142</v>
      </c>
      <c r="AU327" s="18" t="s">
        <v>83</v>
      </c>
    </row>
    <row r="328" s="2" customFormat="1" ht="24.15" customHeight="1">
      <c r="A328" s="37"/>
      <c r="B328" s="170"/>
      <c r="C328" s="171" t="s">
        <v>535</v>
      </c>
      <c r="D328" s="171" t="s">
        <v>133</v>
      </c>
      <c r="E328" s="172" t="s">
        <v>536</v>
      </c>
      <c r="F328" s="173" t="s">
        <v>537</v>
      </c>
      <c r="G328" s="174" t="s">
        <v>233</v>
      </c>
      <c r="H328" s="175">
        <v>403</v>
      </c>
      <c r="I328" s="176"/>
      <c r="J328" s="177">
        <f>ROUND(I328*H328,2)</f>
        <v>0</v>
      </c>
      <c r="K328" s="173" t="s">
        <v>137</v>
      </c>
      <c r="L328" s="38"/>
      <c r="M328" s="178" t="s">
        <v>1</v>
      </c>
      <c r="N328" s="179" t="s">
        <v>38</v>
      </c>
      <c r="O328" s="76"/>
      <c r="P328" s="180">
        <f>O328*H328</f>
        <v>0</v>
      </c>
      <c r="Q328" s="180">
        <v>0</v>
      </c>
      <c r="R328" s="180">
        <f>Q328*H328</f>
        <v>0</v>
      </c>
      <c r="S328" s="180">
        <v>0</v>
      </c>
      <c r="T328" s="18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2" t="s">
        <v>155</v>
      </c>
      <c r="AT328" s="182" t="s">
        <v>133</v>
      </c>
      <c r="AU328" s="182" t="s">
        <v>83</v>
      </c>
      <c r="AY328" s="18" t="s">
        <v>130</v>
      </c>
      <c r="BE328" s="183">
        <f>IF(N328="základní",J328,0)</f>
        <v>0</v>
      </c>
      <c r="BF328" s="183">
        <f>IF(N328="snížená",J328,0)</f>
        <v>0</v>
      </c>
      <c r="BG328" s="183">
        <f>IF(N328="zákl. přenesená",J328,0)</f>
        <v>0</v>
      </c>
      <c r="BH328" s="183">
        <f>IF(N328="sníž. přenesená",J328,0)</f>
        <v>0</v>
      </c>
      <c r="BI328" s="183">
        <f>IF(N328="nulová",J328,0)</f>
        <v>0</v>
      </c>
      <c r="BJ328" s="18" t="s">
        <v>81</v>
      </c>
      <c r="BK328" s="183">
        <f>ROUND(I328*H328,2)</f>
        <v>0</v>
      </c>
      <c r="BL328" s="18" t="s">
        <v>155</v>
      </c>
      <c r="BM328" s="182" t="s">
        <v>538</v>
      </c>
    </row>
    <row r="329" s="2" customFormat="1">
      <c r="A329" s="37"/>
      <c r="B329" s="38"/>
      <c r="C329" s="37"/>
      <c r="D329" s="184" t="s">
        <v>140</v>
      </c>
      <c r="E329" s="37"/>
      <c r="F329" s="185" t="s">
        <v>539</v>
      </c>
      <c r="G329" s="37"/>
      <c r="H329" s="37"/>
      <c r="I329" s="186"/>
      <c r="J329" s="37"/>
      <c r="K329" s="37"/>
      <c r="L329" s="38"/>
      <c r="M329" s="187"/>
      <c r="N329" s="188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140</v>
      </c>
      <c r="AU329" s="18" t="s">
        <v>83</v>
      </c>
    </row>
    <row r="330" s="2" customFormat="1">
      <c r="A330" s="37"/>
      <c r="B330" s="38"/>
      <c r="C330" s="37"/>
      <c r="D330" s="189" t="s">
        <v>142</v>
      </c>
      <c r="E330" s="37"/>
      <c r="F330" s="190" t="s">
        <v>540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142</v>
      </c>
      <c r="AU330" s="18" t="s">
        <v>83</v>
      </c>
    </row>
    <row r="331" s="2" customFormat="1" ht="24.15" customHeight="1">
      <c r="A331" s="37"/>
      <c r="B331" s="170"/>
      <c r="C331" s="171" t="s">
        <v>541</v>
      </c>
      <c r="D331" s="171" t="s">
        <v>133</v>
      </c>
      <c r="E331" s="172" t="s">
        <v>542</v>
      </c>
      <c r="F331" s="173" t="s">
        <v>543</v>
      </c>
      <c r="G331" s="174" t="s">
        <v>233</v>
      </c>
      <c r="H331" s="175">
        <v>405</v>
      </c>
      <c r="I331" s="176"/>
      <c r="J331" s="177">
        <f>ROUND(I331*H331,2)</f>
        <v>0</v>
      </c>
      <c r="K331" s="173" t="s">
        <v>137</v>
      </c>
      <c r="L331" s="38"/>
      <c r="M331" s="178" t="s">
        <v>1</v>
      </c>
      <c r="N331" s="179" t="s">
        <v>38</v>
      </c>
      <c r="O331" s="76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2" t="s">
        <v>155</v>
      </c>
      <c r="AT331" s="182" t="s">
        <v>133</v>
      </c>
      <c r="AU331" s="182" t="s">
        <v>83</v>
      </c>
      <c r="AY331" s="18" t="s">
        <v>130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8" t="s">
        <v>81</v>
      </c>
      <c r="BK331" s="183">
        <f>ROUND(I331*H331,2)</f>
        <v>0</v>
      </c>
      <c r="BL331" s="18" t="s">
        <v>155</v>
      </c>
      <c r="BM331" s="182" t="s">
        <v>544</v>
      </c>
    </row>
    <row r="332" s="2" customFormat="1">
      <c r="A332" s="37"/>
      <c r="B332" s="38"/>
      <c r="C332" s="37"/>
      <c r="D332" s="184" t="s">
        <v>140</v>
      </c>
      <c r="E332" s="37"/>
      <c r="F332" s="185" t="s">
        <v>545</v>
      </c>
      <c r="G332" s="37"/>
      <c r="H332" s="37"/>
      <c r="I332" s="186"/>
      <c r="J332" s="37"/>
      <c r="K332" s="37"/>
      <c r="L332" s="38"/>
      <c r="M332" s="187"/>
      <c r="N332" s="188"/>
      <c r="O332" s="76"/>
      <c r="P332" s="76"/>
      <c r="Q332" s="76"/>
      <c r="R332" s="76"/>
      <c r="S332" s="76"/>
      <c r="T332" s="7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8" t="s">
        <v>140</v>
      </c>
      <c r="AU332" s="18" t="s">
        <v>83</v>
      </c>
    </row>
    <row r="333" s="2" customFormat="1">
      <c r="A333" s="37"/>
      <c r="B333" s="38"/>
      <c r="C333" s="37"/>
      <c r="D333" s="189" t="s">
        <v>142</v>
      </c>
      <c r="E333" s="37"/>
      <c r="F333" s="190" t="s">
        <v>546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142</v>
      </c>
      <c r="AU333" s="18" t="s">
        <v>83</v>
      </c>
    </row>
    <row r="334" s="2" customFormat="1" ht="24.15" customHeight="1">
      <c r="A334" s="37"/>
      <c r="B334" s="170"/>
      <c r="C334" s="171" t="s">
        <v>547</v>
      </c>
      <c r="D334" s="171" t="s">
        <v>133</v>
      </c>
      <c r="E334" s="172" t="s">
        <v>548</v>
      </c>
      <c r="F334" s="173" t="s">
        <v>549</v>
      </c>
      <c r="G334" s="174" t="s">
        <v>233</v>
      </c>
      <c r="H334" s="175">
        <v>407</v>
      </c>
      <c r="I334" s="176"/>
      <c r="J334" s="177">
        <f>ROUND(I334*H334,2)</f>
        <v>0</v>
      </c>
      <c r="K334" s="173" t="s">
        <v>137</v>
      </c>
      <c r="L334" s="38"/>
      <c r="M334" s="178" t="s">
        <v>1</v>
      </c>
      <c r="N334" s="179" t="s">
        <v>38</v>
      </c>
      <c r="O334" s="76"/>
      <c r="P334" s="180">
        <f>O334*H334</f>
        <v>0</v>
      </c>
      <c r="Q334" s="180">
        <v>0</v>
      </c>
      <c r="R334" s="180">
        <f>Q334*H334</f>
        <v>0</v>
      </c>
      <c r="S334" s="180">
        <v>0</v>
      </c>
      <c r="T334" s="18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2" t="s">
        <v>155</v>
      </c>
      <c r="AT334" s="182" t="s">
        <v>133</v>
      </c>
      <c r="AU334" s="182" t="s">
        <v>83</v>
      </c>
      <c r="AY334" s="18" t="s">
        <v>130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18" t="s">
        <v>81</v>
      </c>
      <c r="BK334" s="183">
        <f>ROUND(I334*H334,2)</f>
        <v>0</v>
      </c>
      <c r="BL334" s="18" t="s">
        <v>155</v>
      </c>
      <c r="BM334" s="182" t="s">
        <v>550</v>
      </c>
    </row>
    <row r="335" s="2" customFormat="1">
      <c r="A335" s="37"/>
      <c r="B335" s="38"/>
      <c r="C335" s="37"/>
      <c r="D335" s="184" t="s">
        <v>140</v>
      </c>
      <c r="E335" s="37"/>
      <c r="F335" s="185" t="s">
        <v>551</v>
      </c>
      <c r="G335" s="37"/>
      <c r="H335" s="37"/>
      <c r="I335" s="186"/>
      <c r="J335" s="37"/>
      <c r="K335" s="37"/>
      <c r="L335" s="38"/>
      <c r="M335" s="187"/>
      <c r="N335" s="188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140</v>
      </c>
      <c r="AU335" s="18" t="s">
        <v>83</v>
      </c>
    </row>
    <row r="336" s="2" customFormat="1">
      <c r="A336" s="37"/>
      <c r="B336" s="38"/>
      <c r="C336" s="37"/>
      <c r="D336" s="189" t="s">
        <v>142</v>
      </c>
      <c r="E336" s="37"/>
      <c r="F336" s="190" t="s">
        <v>552</v>
      </c>
      <c r="G336" s="37"/>
      <c r="H336" s="37"/>
      <c r="I336" s="186"/>
      <c r="J336" s="37"/>
      <c r="K336" s="37"/>
      <c r="L336" s="38"/>
      <c r="M336" s="187"/>
      <c r="N336" s="18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142</v>
      </c>
      <c r="AU336" s="18" t="s">
        <v>83</v>
      </c>
    </row>
    <row r="337" s="2" customFormat="1" ht="33" customHeight="1">
      <c r="A337" s="37"/>
      <c r="B337" s="170"/>
      <c r="C337" s="171" t="s">
        <v>553</v>
      </c>
      <c r="D337" s="171" t="s">
        <v>133</v>
      </c>
      <c r="E337" s="172" t="s">
        <v>554</v>
      </c>
      <c r="F337" s="173" t="s">
        <v>555</v>
      </c>
      <c r="G337" s="174" t="s">
        <v>233</v>
      </c>
      <c r="H337" s="175">
        <v>407</v>
      </c>
      <c r="I337" s="176"/>
      <c r="J337" s="177">
        <f>ROUND(I337*H337,2)</f>
        <v>0</v>
      </c>
      <c r="K337" s="173" t="s">
        <v>137</v>
      </c>
      <c r="L337" s="38"/>
      <c r="M337" s="178" t="s">
        <v>1</v>
      </c>
      <c r="N337" s="179" t="s">
        <v>38</v>
      </c>
      <c r="O337" s="76"/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2" t="s">
        <v>155</v>
      </c>
      <c r="AT337" s="182" t="s">
        <v>133</v>
      </c>
      <c r="AU337" s="182" t="s">
        <v>83</v>
      </c>
      <c r="AY337" s="18" t="s">
        <v>130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8" t="s">
        <v>81</v>
      </c>
      <c r="BK337" s="183">
        <f>ROUND(I337*H337,2)</f>
        <v>0</v>
      </c>
      <c r="BL337" s="18" t="s">
        <v>155</v>
      </c>
      <c r="BM337" s="182" t="s">
        <v>556</v>
      </c>
    </row>
    <row r="338" s="2" customFormat="1">
      <c r="A338" s="37"/>
      <c r="B338" s="38"/>
      <c r="C338" s="37"/>
      <c r="D338" s="184" t="s">
        <v>140</v>
      </c>
      <c r="E338" s="37"/>
      <c r="F338" s="185" t="s">
        <v>557</v>
      </c>
      <c r="G338" s="37"/>
      <c r="H338" s="37"/>
      <c r="I338" s="186"/>
      <c r="J338" s="37"/>
      <c r="K338" s="37"/>
      <c r="L338" s="38"/>
      <c r="M338" s="187"/>
      <c r="N338" s="188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140</v>
      </c>
      <c r="AU338" s="18" t="s">
        <v>83</v>
      </c>
    </row>
    <row r="339" s="2" customFormat="1">
      <c r="A339" s="37"/>
      <c r="B339" s="38"/>
      <c r="C339" s="37"/>
      <c r="D339" s="189" t="s">
        <v>142</v>
      </c>
      <c r="E339" s="37"/>
      <c r="F339" s="190" t="s">
        <v>558</v>
      </c>
      <c r="G339" s="37"/>
      <c r="H339" s="37"/>
      <c r="I339" s="186"/>
      <c r="J339" s="37"/>
      <c r="K339" s="37"/>
      <c r="L339" s="38"/>
      <c r="M339" s="187"/>
      <c r="N339" s="18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142</v>
      </c>
      <c r="AU339" s="18" t="s">
        <v>83</v>
      </c>
    </row>
    <row r="340" s="2" customFormat="1" ht="37.8" customHeight="1">
      <c r="A340" s="37"/>
      <c r="B340" s="170"/>
      <c r="C340" s="171" t="s">
        <v>559</v>
      </c>
      <c r="D340" s="171" t="s">
        <v>133</v>
      </c>
      <c r="E340" s="172" t="s">
        <v>560</v>
      </c>
      <c r="F340" s="173" t="s">
        <v>561</v>
      </c>
      <c r="G340" s="174" t="s">
        <v>233</v>
      </c>
      <c r="H340" s="175">
        <v>1063</v>
      </c>
      <c r="I340" s="176"/>
      <c r="J340" s="177">
        <f>ROUND(I340*H340,2)</f>
        <v>0</v>
      </c>
      <c r="K340" s="173" t="s">
        <v>137</v>
      </c>
      <c r="L340" s="38"/>
      <c r="M340" s="178" t="s">
        <v>1</v>
      </c>
      <c r="N340" s="179" t="s">
        <v>38</v>
      </c>
      <c r="O340" s="76"/>
      <c r="P340" s="180">
        <f>O340*H340</f>
        <v>0</v>
      </c>
      <c r="Q340" s="180">
        <v>0.040000000000000001</v>
      </c>
      <c r="R340" s="180">
        <f>Q340*H340</f>
        <v>42.520000000000003</v>
      </c>
      <c r="S340" s="180">
        <v>0</v>
      </c>
      <c r="T340" s="18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2" t="s">
        <v>155</v>
      </c>
      <c r="AT340" s="182" t="s">
        <v>133</v>
      </c>
      <c r="AU340" s="182" t="s">
        <v>83</v>
      </c>
      <c r="AY340" s="18" t="s">
        <v>130</v>
      </c>
      <c r="BE340" s="183">
        <f>IF(N340="základní",J340,0)</f>
        <v>0</v>
      </c>
      <c r="BF340" s="183">
        <f>IF(N340="snížená",J340,0)</f>
        <v>0</v>
      </c>
      <c r="BG340" s="183">
        <f>IF(N340="zákl. přenesená",J340,0)</f>
        <v>0</v>
      </c>
      <c r="BH340" s="183">
        <f>IF(N340="sníž. přenesená",J340,0)</f>
        <v>0</v>
      </c>
      <c r="BI340" s="183">
        <f>IF(N340="nulová",J340,0)</f>
        <v>0</v>
      </c>
      <c r="BJ340" s="18" t="s">
        <v>81</v>
      </c>
      <c r="BK340" s="183">
        <f>ROUND(I340*H340,2)</f>
        <v>0</v>
      </c>
      <c r="BL340" s="18" t="s">
        <v>155</v>
      </c>
      <c r="BM340" s="182" t="s">
        <v>562</v>
      </c>
    </row>
    <row r="341" s="2" customFormat="1">
      <c r="A341" s="37"/>
      <c r="B341" s="38"/>
      <c r="C341" s="37"/>
      <c r="D341" s="184" t="s">
        <v>140</v>
      </c>
      <c r="E341" s="37"/>
      <c r="F341" s="185" t="s">
        <v>563</v>
      </c>
      <c r="G341" s="37"/>
      <c r="H341" s="37"/>
      <c r="I341" s="186"/>
      <c r="J341" s="37"/>
      <c r="K341" s="37"/>
      <c r="L341" s="38"/>
      <c r="M341" s="187"/>
      <c r="N341" s="188"/>
      <c r="O341" s="76"/>
      <c r="P341" s="76"/>
      <c r="Q341" s="76"/>
      <c r="R341" s="76"/>
      <c r="S341" s="76"/>
      <c r="T341" s="7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140</v>
      </c>
      <c r="AU341" s="18" t="s">
        <v>83</v>
      </c>
    </row>
    <row r="342" s="2" customFormat="1">
      <c r="A342" s="37"/>
      <c r="B342" s="38"/>
      <c r="C342" s="37"/>
      <c r="D342" s="189" t="s">
        <v>142</v>
      </c>
      <c r="E342" s="37"/>
      <c r="F342" s="190" t="s">
        <v>564</v>
      </c>
      <c r="G342" s="37"/>
      <c r="H342" s="37"/>
      <c r="I342" s="186"/>
      <c r="J342" s="37"/>
      <c r="K342" s="37"/>
      <c r="L342" s="38"/>
      <c r="M342" s="187"/>
      <c r="N342" s="188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142</v>
      </c>
      <c r="AU342" s="18" t="s">
        <v>83</v>
      </c>
    </row>
    <row r="343" s="13" customFormat="1">
      <c r="A343" s="13"/>
      <c r="B343" s="196"/>
      <c r="C343" s="13"/>
      <c r="D343" s="184" t="s">
        <v>237</v>
      </c>
      <c r="E343" s="197" t="s">
        <v>1</v>
      </c>
      <c r="F343" s="198" t="s">
        <v>565</v>
      </c>
      <c r="G343" s="13"/>
      <c r="H343" s="199">
        <v>1063</v>
      </c>
      <c r="I343" s="200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237</v>
      </c>
      <c r="AU343" s="197" t="s">
        <v>83</v>
      </c>
      <c r="AV343" s="13" t="s">
        <v>83</v>
      </c>
      <c r="AW343" s="13" t="s">
        <v>30</v>
      </c>
      <c r="AX343" s="13" t="s">
        <v>81</v>
      </c>
      <c r="AY343" s="197" t="s">
        <v>130</v>
      </c>
    </row>
    <row r="344" s="2" customFormat="1" ht="24.15" customHeight="1">
      <c r="A344" s="37"/>
      <c r="B344" s="170"/>
      <c r="C344" s="219" t="s">
        <v>566</v>
      </c>
      <c r="D344" s="219" t="s">
        <v>406</v>
      </c>
      <c r="E344" s="220" t="s">
        <v>567</v>
      </c>
      <c r="F344" s="221" t="s">
        <v>568</v>
      </c>
      <c r="G344" s="222" t="s">
        <v>233</v>
      </c>
      <c r="H344" s="223">
        <v>1063</v>
      </c>
      <c r="I344" s="224"/>
      <c r="J344" s="225">
        <f>ROUND(I344*H344,2)</f>
        <v>0</v>
      </c>
      <c r="K344" s="221" t="s">
        <v>1</v>
      </c>
      <c r="L344" s="226"/>
      <c r="M344" s="227" t="s">
        <v>1</v>
      </c>
      <c r="N344" s="228" t="s">
        <v>38</v>
      </c>
      <c r="O344" s="76"/>
      <c r="P344" s="180">
        <f>O344*H344</f>
        <v>0</v>
      </c>
      <c r="Q344" s="180">
        <v>0.0126</v>
      </c>
      <c r="R344" s="180">
        <f>Q344*H344</f>
        <v>13.393800000000001</v>
      </c>
      <c r="S344" s="180">
        <v>0</v>
      </c>
      <c r="T344" s="18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2" t="s">
        <v>177</v>
      </c>
      <c r="AT344" s="182" t="s">
        <v>406</v>
      </c>
      <c r="AU344" s="182" t="s">
        <v>83</v>
      </c>
      <c r="AY344" s="18" t="s">
        <v>130</v>
      </c>
      <c r="BE344" s="183">
        <f>IF(N344="základní",J344,0)</f>
        <v>0</v>
      </c>
      <c r="BF344" s="183">
        <f>IF(N344="snížená",J344,0)</f>
        <v>0</v>
      </c>
      <c r="BG344" s="183">
        <f>IF(N344="zákl. přenesená",J344,0)</f>
        <v>0</v>
      </c>
      <c r="BH344" s="183">
        <f>IF(N344="sníž. přenesená",J344,0)</f>
        <v>0</v>
      </c>
      <c r="BI344" s="183">
        <f>IF(N344="nulová",J344,0)</f>
        <v>0</v>
      </c>
      <c r="BJ344" s="18" t="s">
        <v>81</v>
      </c>
      <c r="BK344" s="183">
        <f>ROUND(I344*H344,2)</f>
        <v>0</v>
      </c>
      <c r="BL344" s="18" t="s">
        <v>155</v>
      </c>
      <c r="BM344" s="182" t="s">
        <v>569</v>
      </c>
    </row>
    <row r="345" s="2" customFormat="1">
      <c r="A345" s="37"/>
      <c r="B345" s="38"/>
      <c r="C345" s="37"/>
      <c r="D345" s="184" t="s">
        <v>140</v>
      </c>
      <c r="E345" s="37"/>
      <c r="F345" s="185" t="s">
        <v>568</v>
      </c>
      <c r="G345" s="37"/>
      <c r="H345" s="37"/>
      <c r="I345" s="186"/>
      <c r="J345" s="37"/>
      <c r="K345" s="37"/>
      <c r="L345" s="38"/>
      <c r="M345" s="187"/>
      <c r="N345" s="188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140</v>
      </c>
      <c r="AU345" s="18" t="s">
        <v>83</v>
      </c>
    </row>
    <row r="346" s="2" customFormat="1" ht="24.15" customHeight="1">
      <c r="A346" s="37"/>
      <c r="B346" s="170"/>
      <c r="C346" s="219" t="s">
        <v>570</v>
      </c>
      <c r="D346" s="219" t="s">
        <v>406</v>
      </c>
      <c r="E346" s="220" t="s">
        <v>571</v>
      </c>
      <c r="F346" s="221" t="s">
        <v>572</v>
      </c>
      <c r="G346" s="222" t="s">
        <v>233</v>
      </c>
      <c r="H346" s="223">
        <v>649</v>
      </c>
      <c r="I346" s="224"/>
      <c r="J346" s="225">
        <f>ROUND(I346*H346,2)</f>
        <v>0</v>
      </c>
      <c r="K346" s="221" t="s">
        <v>1</v>
      </c>
      <c r="L346" s="226"/>
      <c r="M346" s="227" t="s">
        <v>1</v>
      </c>
      <c r="N346" s="228" t="s">
        <v>38</v>
      </c>
      <c r="O346" s="76"/>
      <c r="P346" s="180">
        <f>O346*H346</f>
        <v>0</v>
      </c>
      <c r="Q346" s="180">
        <v>0.12</v>
      </c>
      <c r="R346" s="180">
        <f>Q346*H346</f>
        <v>77.879999999999995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177</v>
      </c>
      <c r="AT346" s="182" t="s">
        <v>406</v>
      </c>
      <c r="AU346" s="182" t="s">
        <v>83</v>
      </c>
      <c r="AY346" s="18" t="s">
        <v>130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81</v>
      </c>
      <c r="BK346" s="183">
        <f>ROUND(I346*H346,2)</f>
        <v>0</v>
      </c>
      <c r="BL346" s="18" t="s">
        <v>155</v>
      </c>
      <c r="BM346" s="182" t="s">
        <v>573</v>
      </c>
    </row>
    <row r="347" s="2" customFormat="1">
      <c r="A347" s="37"/>
      <c r="B347" s="38"/>
      <c r="C347" s="37"/>
      <c r="D347" s="184" t="s">
        <v>140</v>
      </c>
      <c r="E347" s="37"/>
      <c r="F347" s="185" t="s">
        <v>572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140</v>
      </c>
      <c r="AU347" s="18" t="s">
        <v>83</v>
      </c>
    </row>
    <row r="348" s="13" customFormat="1">
      <c r="A348" s="13"/>
      <c r="B348" s="196"/>
      <c r="C348" s="13"/>
      <c r="D348" s="184" t="s">
        <v>237</v>
      </c>
      <c r="E348" s="197" t="s">
        <v>1</v>
      </c>
      <c r="F348" s="198" t="s">
        <v>574</v>
      </c>
      <c r="G348" s="13"/>
      <c r="H348" s="199">
        <v>445</v>
      </c>
      <c r="I348" s="200"/>
      <c r="J348" s="13"/>
      <c r="K348" s="13"/>
      <c r="L348" s="196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237</v>
      </c>
      <c r="AU348" s="197" t="s">
        <v>83</v>
      </c>
      <c r="AV348" s="13" t="s">
        <v>83</v>
      </c>
      <c r="AW348" s="13" t="s">
        <v>30</v>
      </c>
      <c r="AX348" s="13" t="s">
        <v>73</v>
      </c>
      <c r="AY348" s="197" t="s">
        <v>130</v>
      </c>
    </row>
    <row r="349" s="13" customFormat="1">
      <c r="A349" s="13"/>
      <c r="B349" s="196"/>
      <c r="C349" s="13"/>
      <c r="D349" s="184" t="s">
        <v>237</v>
      </c>
      <c r="E349" s="197" t="s">
        <v>1</v>
      </c>
      <c r="F349" s="198" t="s">
        <v>575</v>
      </c>
      <c r="G349" s="13"/>
      <c r="H349" s="199">
        <v>204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237</v>
      </c>
      <c r="AU349" s="197" t="s">
        <v>83</v>
      </c>
      <c r="AV349" s="13" t="s">
        <v>83</v>
      </c>
      <c r="AW349" s="13" t="s">
        <v>30</v>
      </c>
      <c r="AX349" s="13" t="s">
        <v>73</v>
      </c>
      <c r="AY349" s="197" t="s">
        <v>130</v>
      </c>
    </row>
    <row r="350" s="14" customFormat="1">
      <c r="A350" s="14"/>
      <c r="B350" s="204"/>
      <c r="C350" s="14"/>
      <c r="D350" s="184" t="s">
        <v>237</v>
      </c>
      <c r="E350" s="205" t="s">
        <v>1</v>
      </c>
      <c r="F350" s="206" t="s">
        <v>295</v>
      </c>
      <c r="G350" s="14"/>
      <c r="H350" s="207">
        <v>649</v>
      </c>
      <c r="I350" s="208"/>
      <c r="J350" s="14"/>
      <c r="K350" s="14"/>
      <c r="L350" s="204"/>
      <c r="M350" s="209"/>
      <c r="N350" s="210"/>
      <c r="O350" s="210"/>
      <c r="P350" s="210"/>
      <c r="Q350" s="210"/>
      <c r="R350" s="210"/>
      <c r="S350" s="210"/>
      <c r="T350" s="21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5" t="s">
        <v>237</v>
      </c>
      <c r="AU350" s="205" t="s">
        <v>83</v>
      </c>
      <c r="AV350" s="14" t="s">
        <v>155</v>
      </c>
      <c r="AW350" s="14" t="s">
        <v>30</v>
      </c>
      <c r="AX350" s="14" t="s">
        <v>81</v>
      </c>
      <c r="AY350" s="205" t="s">
        <v>130</v>
      </c>
    </row>
    <row r="351" s="2" customFormat="1" ht="16.5" customHeight="1">
      <c r="A351" s="37"/>
      <c r="B351" s="170"/>
      <c r="C351" s="219" t="s">
        <v>576</v>
      </c>
      <c r="D351" s="219" t="s">
        <v>406</v>
      </c>
      <c r="E351" s="220" t="s">
        <v>577</v>
      </c>
      <c r="F351" s="221" t="s">
        <v>578</v>
      </c>
      <c r="G351" s="222" t="s">
        <v>382</v>
      </c>
      <c r="H351" s="223">
        <v>44.118000000000002</v>
      </c>
      <c r="I351" s="224"/>
      <c r="J351" s="225">
        <f>ROUND(I351*H351,2)</f>
        <v>0</v>
      </c>
      <c r="K351" s="221" t="s">
        <v>1</v>
      </c>
      <c r="L351" s="226"/>
      <c r="M351" s="227" t="s">
        <v>1</v>
      </c>
      <c r="N351" s="228" t="s">
        <v>38</v>
      </c>
      <c r="O351" s="76"/>
      <c r="P351" s="180">
        <f>O351*H351</f>
        <v>0</v>
      </c>
      <c r="Q351" s="180">
        <v>1</v>
      </c>
      <c r="R351" s="180">
        <f>Q351*H351</f>
        <v>44.118000000000002</v>
      </c>
      <c r="S351" s="180">
        <v>0</v>
      </c>
      <c r="T351" s="18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2" t="s">
        <v>177</v>
      </c>
      <c r="AT351" s="182" t="s">
        <v>406</v>
      </c>
      <c r="AU351" s="182" t="s">
        <v>83</v>
      </c>
      <c r="AY351" s="18" t="s">
        <v>130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8" t="s">
        <v>81</v>
      </c>
      <c r="BK351" s="183">
        <f>ROUND(I351*H351,2)</f>
        <v>0</v>
      </c>
      <c r="BL351" s="18" t="s">
        <v>155</v>
      </c>
      <c r="BM351" s="182" t="s">
        <v>579</v>
      </c>
    </row>
    <row r="352" s="2" customFormat="1">
      <c r="A352" s="37"/>
      <c r="B352" s="38"/>
      <c r="C352" s="37"/>
      <c r="D352" s="184" t="s">
        <v>140</v>
      </c>
      <c r="E352" s="37"/>
      <c r="F352" s="185" t="s">
        <v>580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140</v>
      </c>
      <c r="AU352" s="18" t="s">
        <v>83</v>
      </c>
    </row>
    <row r="353" s="13" customFormat="1">
      <c r="A353" s="13"/>
      <c r="B353" s="196"/>
      <c r="C353" s="13"/>
      <c r="D353" s="184" t="s">
        <v>237</v>
      </c>
      <c r="E353" s="197" t="s">
        <v>1</v>
      </c>
      <c r="F353" s="198" t="s">
        <v>581</v>
      </c>
      <c r="G353" s="13"/>
      <c r="H353" s="199">
        <v>44.118000000000002</v>
      </c>
      <c r="I353" s="200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237</v>
      </c>
      <c r="AU353" s="197" t="s">
        <v>83</v>
      </c>
      <c r="AV353" s="13" t="s">
        <v>83</v>
      </c>
      <c r="AW353" s="13" t="s">
        <v>30</v>
      </c>
      <c r="AX353" s="13" t="s">
        <v>81</v>
      </c>
      <c r="AY353" s="197" t="s">
        <v>130</v>
      </c>
    </row>
    <row r="354" s="2" customFormat="1" ht="24.15" customHeight="1">
      <c r="A354" s="37"/>
      <c r="B354" s="170"/>
      <c r="C354" s="219" t="s">
        <v>582</v>
      </c>
      <c r="D354" s="219" t="s">
        <v>406</v>
      </c>
      <c r="E354" s="220" t="s">
        <v>583</v>
      </c>
      <c r="F354" s="221" t="s">
        <v>584</v>
      </c>
      <c r="G354" s="222" t="s">
        <v>233</v>
      </c>
      <c r="H354" s="223">
        <v>27</v>
      </c>
      <c r="I354" s="224"/>
      <c r="J354" s="225">
        <f>ROUND(I354*H354,2)</f>
        <v>0</v>
      </c>
      <c r="K354" s="221" t="s">
        <v>1</v>
      </c>
      <c r="L354" s="226"/>
      <c r="M354" s="227" t="s">
        <v>1</v>
      </c>
      <c r="N354" s="228" t="s">
        <v>38</v>
      </c>
      <c r="O354" s="76"/>
      <c r="P354" s="180">
        <f>O354*H354</f>
        <v>0</v>
      </c>
      <c r="Q354" s="180">
        <v>0.12</v>
      </c>
      <c r="R354" s="180">
        <f>Q354*H354</f>
        <v>3.2399999999999998</v>
      </c>
      <c r="S354" s="180">
        <v>0</v>
      </c>
      <c r="T354" s="18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177</v>
      </c>
      <c r="AT354" s="182" t="s">
        <v>406</v>
      </c>
      <c r="AU354" s="182" t="s">
        <v>83</v>
      </c>
      <c r="AY354" s="18" t="s">
        <v>130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81</v>
      </c>
      <c r="BK354" s="183">
        <f>ROUND(I354*H354,2)</f>
        <v>0</v>
      </c>
      <c r="BL354" s="18" t="s">
        <v>155</v>
      </c>
      <c r="BM354" s="182" t="s">
        <v>585</v>
      </c>
    </row>
    <row r="355" s="2" customFormat="1">
      <c r="A355" s="37"/>
      <c r="B355" s="38"/>
      <c r="C355" s="37"/>
      <c r="D355" s="184" t="s">
        <v>140</v>
      </c>
      <c r="E355" s="37"/>
      <c r="F355" s="185" t="s">
        <v>584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140</v>
      </c>
      <c r="AU355" s="18" t="s">
        <v>83</v>
      </c>
    </row>
    <row r="356" s="12" customFormat="1" ht="22.8" customHeight="1">
      <c r="A356" s="12"/>
      <c r="B356" s="157"/>
      <c r="C356" s="12"/>
      <c r="D356" s="158" t="s">
        <v>72</v>
      </c>
      <c r="E356" s="168" t="s">
        <v>177</v>
      </c>
      <c r="F356" s="168" t="s">
        <v>586</v>
      </c>
      <c r="G356" s="12"/>
      <c r="H356" s="12"/>
      <c r="I356" s="160"/>
      <c r="J356" s="169">
        <f>BK356</f>
        <v>0</v>
      </c>
      <c r="K356" s="12"/>
      <c r="L356" s="157"/>
      <c r="M356" s="162"/>
      <c r="N356" s="163"/>
      <c r="O356" s="163"/>
      <c r="P356" s="164">
        <f>SUM(P357:P411)</f>
        <v>0</v>
      </c>
      <c r="Q356" s="163"/>
      <c r="R356" s="164">
        <f>SUM(R357:R411)</f>
        <v>10.178289</v>
      </c>
      <c r="S356" s="163"/>
      <c r="T356" s="165">
        <f>SUM(T357:T411)</f>
        <v>3.5000000000000004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58" t="s">
        <v>81</v>
      </c>
      <c r="AT356" s="166" t="s">
        <v>72</v>
      </c>
      <c r="AU356" s="166" t="s">
        <v>81</v>
      </c>
      <c r="AY356" s="158" t="s">
        <v>130</v>
      </c>
      <c r="BK356" s="167">
        <f>SUM(BK357:BK411)</f>
        <v>0</v>
      </c>
    </row>
    <row r="357" s="2" customFormat="1" ht="24.15" customHeight="1">
      <c r="A357" s="37"/>
      <c r="B357" s="170"/>
      <c r="C357" s="171" t="s">
        <v>587</v>
      </c>
      <c r="D357" s="171" t="s">
        <v>133</v>
      </c>
      <c r="E357" s="172" t="s">
        <v>588</v>
      </c>
      <c r="F357" s="173" t="s">
        <v>589</v>
      </c>
      <c r="G357" s="174" t="s">
        <v>590</v>
      </c>
      <c r="H357" s="175">
        <v>4</v>
      </c>
      <c r="I357" s="176"/>
      <c r="J357" s="177">
        <f>ROUND(I357*H357,2)</f>
        <v>0</v>
      </c>
      <c r="K357" s="173" t="s">
        <v>1</v>
      </c>
      <c r="L357" s="38"/>
      <c r="M357" s="178" t="s">
        <v>1</v>
      </c>
      <c r="N357" s="179" t="s">
        <v>38</v>
      </c>
      <c r="O357" s="76"/>
      <c r="P357" s="180">
        <f>O357*H357</f>
        <v>0</v>
      </c>
      <c r="Q357" s="180">
        <v>0.19375999999999999</v>
      </c>
      <c r="R357" s="180">
        <f>Q357*H357</f>
        <v>0.77503999999999995</v>
      </c>
      <c r="S357" s="180">
        <v>0</v>
      </c>
      <c r="T357" s="18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2" t="s">
        <v>155</v>
      </c>
      <c r="AT357" s="182" t="s">
        <v>133</v>
      </c>
      <c r="AU357" s="182" t="s">
        <v>83</v>
      </c>
      <c r="AY357" s="18" t="s">
        <v>130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8" t="s">
        <v>81</v>
      </c>
      <c r="BK357" s="183">
        <f>ROUND(I357*H357,2)</f>
        <v>0</v>
      </c>
      <c r="BL357" s="18" t="s">
        <v>155</v>
      </c>
      <c r="BM357" s="182" t="s">
        <v>591</v>
      </c>
    </row>
    <row r="358" s="2" customFormat="1">
      <c r="A358" s="37"/>
      <c r="B358" s="38"/>
      <c r="C358" s="37"/>
      <c r="D358" s="184" t="s">
        <v>140</v>
      </c>
      <c r="E358" s="37"/>
      <c r="F358" s="185" t="s">
        <v>592</v>
      </c>
      <c r="G358" s="37"/>
      <c r="H358" s="37"/>
      <c r="I358" s="186"/>
      <c r="J358" s="37"/>
      <c r="K358" s="37"/>
      <c r="L358" s="38"/>
      <c r="M358" s="187"/>
      <c r="N358" s="188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140</v>
      </c>
      <c r="AU358" s="18" t="s">
        <v>83</v>
      </c>
    </row>
    <row r="359" s="13" customFormat="1">
      <c r="A359" s="13"/>
      <c r="B359" s="196"/>
      <c r="C359" s="13"/>
      <c r="D359" s="184" t="s">
        <v>237</v>
      </c>
      <c r="E359" s="197" t="s">
        <v>1</v>
      </c>
      <c r="F359" s="198" t="s">
        <v>593</v>
      </c>
      <c r="G359" s="13"/>
      <c r="H359" s="199">
        <v>2</v>
      </c>
      <c r="I359" s="200"/>
      <c r="J359" s="13"/>
      <c r="K359" s="13"/>
      <c r="L359" s="196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7" t="s">
        <v>237</v>
      </c>
      <c r="AU359" s="197" t="s">
        <v>83</v>
      </c>
      <c r="AV359" s="13" t="s">
        <v>83</v>
      </c>
      <c r="AW359" s="13" t="s">
        <v>30</v>
      </c>
      <c r="AX359" s="13" t="s">
        <v>73</v>
      </c>
      <c r="AY359" s="197" t="s">
        <v>130</v>
      </c>
    </row>
    <row r="360" s="13" customFormat="1">
      <c r="A360" s="13"/>
      <c r="B360" s="196"/>
      <c r="C360" s="13"/>
      <c r="D360" s="184" t="s">
        <v>237</v>
      </c>
      <c r="E360" s="197" t="s">
        <v>1</v>
      </c>
      <c r="F360" s="198" t="s">
        <v>594</v>
      </c>
      <c r="G360" s="13"/>
      <c r="H360" s="199">
        <v>2</v>
      </c>
      <c r="I360" s="200"/>
      <c r="J360" s="13"/>
      <c r="K360" s="13"/>
      <c r="L360" s="196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237</v>
      </c>
      <c r="AU360" s="197" t="s">
        <v>83</v>
      </c>
      <c r="AV360" s="13" t="s">
        <v>83</v>
      </c>
      <c r="AW360" s="13" t="s">
        <v>30</v>
      </c>
      <c r="AX360" s="13" t="s">
        <v>73</v>
      </c>
      <c r="AY360" s="197" t="s">
        <v>130</v>
      </c>
    </row>
    <row r="361" s="14" customFormat="1">
      <c r="A361" s="14"/>
      <c r="B361" s="204"/>
      <c r="C361" s="14"/>
      <c r="D361" s="184" t="s">
        <v>237</v>
      </c>
      <c r="E361" s="205" t="s">
        <v>1</v>
      </c>
      <c r="F361" s="206" t="s">
        <v>295</v>
      </c>
      <c r="G361" s="14"/>
      <c r="H361" s="207">
        <v>4</v>
      </c>
      <c r="I361" s="208"/>
      <c r="J361" s="14"/>
      <c r="K361" s="14"/>
      <c r="L361" s="204"/>
      <c r="M361" s="209"/>
      <c r="N361" s="210"/>
      <c r="O361" s="210"/>
      <c r="P361" s="210"/>
      <c r="Q361" s="210"/>
      <c r="R361" s="210"/>
      <c r="S361" s="210"/>
      <c r="T361" s="21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5" t="s">
        <v>237</v>
      </c>
      <c r="AU361" s="205" t="s">
        <v>83</v>
      </c>
      <c r="AV361" s="14" t="s">
        <v>155</v>
      </c>
      <c r="AW361" s="14" t="s">
        <v>30</v>
      </c>
      <c r="AX361" s="14" t="s">
        <v>81</v>
      </c>
      <c r="AY361" s="205" t="s">
        <v>130</v>
      </c>
    </row>
    <row r="362" s="2" customFormat="1" ht="24.15" customHeight="1">
      <c r="A362" s="37"/>
      <c r="B362" s="170"/>
      <c r="C362" s="171" t="s">
        <v>595</v>
      </c>
      <c r="D362" s="171" t="s">
        <v>133</v>
      </c>
      <c r="E362" s="172" t="s">
        <v>596</v>
      </c>
      <c r="F362" s="173" t="s">
        <v>597</v>
      </c>
      <c r="G362" s="174" t="s">
        <v>283</v>
      </c>
      <c r="H362" s="175">
        <v>20</v>
      </c>
      <c r="I362" s="176"/>
      <c r="J362" s="177">
        <f>ROUND(I362*H362,2)</f>
        <v>0</v>
      </c>
      <c r="K362" s="173" t="s">
        <v>137</v>
      </c>
      <c r="L362" s="38"/>
      <c r="M362" s="178" t="s">
        <v>1</v>
      </c>
      <c r="N362" s="179" t="s">
        <v>38</v>
      </c>
      <c r="O362" s="76"/>
      <c r="P362" s="180">
        <f>O362*H362</f>
        <v>0</v>
      </c>
      <c r="Q362" s="180">
        <v>1.0000000000000001E-05</v>
      </c>
      <c r="R362" s="180">
        <f>Q362*H362</f>
        <v>0.00020000000000000001</v>
      </c>
      <c r="S362" s="180">
        <v>0</v>
      </c>
      <c r="T362" s="18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2" t="s">
        <v>155</v>
      </c>
      <c r="AT362" s="182" t="s">
        <v>133</v>
      </c>
      <c r="AU362" s="182" t="s">
        <v>83</v>
      </c>
      <c r="AY362" s="18" t="s">
        <v>130</v>
      </c>
      <c r="BE362" s="183">
        <f>IF(N362="základní",J362,0)</f>
        <v>0</v>
      </c>
      <c r="BF362" s="183">
        <f>IF(N362="snížená",J362,0)</f>
        <v>0</v>
      </c>
      <c r="BG362" s="183">
        <f>IF(N362="zákl. přenesená",J362,0)</f>
        <v>0</v>
      </c>
      <c r="BH362" s="183">
        <f>IF(N362="sníž. přenesená",J362,0)</f>
        <v>0</v>
      </c>
      <c r="BI362" s="183">
        <f>IF(N362="nulová",J362,0)</f>
        <v>0</v>
      </c>
      <c r="BJ362" s="18" t="s">
        <v>81</v>
      </c>
      <c r="BK362" s="183">
        <f>ROUND(I362*H362,2)</f>
        <v>0</v>
      </c>
      <c r="BL362" s="18" t="s">
        <v>155</v>
      </c>
      <c r="BM362" s="182" t="s">
        <v>598</v>
      </c>
    </row>
    <row r="363" s="2" customFormat="1">
      <c r="A363" s="37"/>
      <c r="B363" s="38"/>
      <c r="C363" s="37"/>
      <c r="D363" s="184" t="s">
        <v>140</v>
      </c>
      <c r="E363" s="37"/>
      <c r="F363" s="185" t="s">
        <v>599</v>
      </c>
      <c r="G363" s="37"/>
      <c r="H363" s="37"/>
      <c r="I363" s="186"/>
      <c r="J363" s="37"/>
      <c r="K363" s="37"/>
      <c r="L363" s="38"/>
      <c r="M363" s="187"/>
      <c r="N363" s="18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140</v>
      </c>
      <c r="AU363" s="18" t="s">
        <v>83</v>
      </c>
    </row>
    <row r="364" s="2" customFormat="1">
      <c r="A364" s="37"/>
      <c r="B364" s="38"/>
      <c r="C364" s="37"/>
      <c r="D364" s="189" t="s">
        <v>142</v>
      </c>
      <c r="E364" s="37"/>
      <c r="F364" s="190" t="s">
        <v>600</v>
      </c>
      <c r="G364" s="37"/>
      <c r="H364" s="37"/>
      <c r="I364" s="186"/>
      <c r="J364" s="37"/>
      <c r="K364" s="37"/>
      <c r="L364" s="38"/>
      <c r="M364" s="187"/>
      <c r="N364" s="188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142</v>
      </c>
      <c r="AU364" s="18" t="s">
        <v>83</v>
      </c>
    </row>
    <row r="365" s="13" customFormat="1">
      <c r="A365" s="13"/>
      <c r="B365" s="196"/>
      <c r="C365" s="13"/>
      <c r="D365" s="184" t="s">
        <v>237</v>
      </c>
      <c r="E365" s="197" t="s">
        <v>1</v>
      </c>
      <c r="F365" s="198" t="s">
        <v>601</v>
      </c>
      <c r="G365" s="13"/>
      <c r="H365" s="199">
        <v>20</v>
      </c>
      <c r="I365" s="200"/>
      <c r="J365" s="13"/>
      <c r="K365" s="13"/>
      <c r="L365" s="196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237</v>
      </c>
      <c r="AU365" s="197" t="s">
        <v>83</v>
      </c>
      <c r="AV365" s="13" t="s">
        <v>83</v>
      </c>
      <c r="AW365" s="13" t="s">
        <v>30</v>
      </c>
      <c r="AX365" s="13" t="s">
        <v>81</v>
      </c>
      <c r="AY365" s="197" t="s">
        <v>130</v>
      </c>
    </row>
    <row r="366" s="2" customFormat="1" ht="24.15" customHeight="1">
      <c r="A366" s="37"/>
      <c r="B366" s="170"/>
      <c r="C366" s="219" t="s">
        <v>602</v>
      </c>
      <c r="D366" s="219" t="s">
        <v>406</v>
      </c>
      <c r="E366" s="220" t="s">
        <v>603</v>
      </c>
      <c r="F366" s="221" t="s">
        <v>604</v>
      </c>
      <c r="G366" s="222" t="s">
        <v>283</v>
      </c>
      <c r="H366" s="223">
        <v>20.600000000000001</v>
      </c>
      <c r="I366" s="224"/>
      <c r="J366" s="225">
        <f>ROUND(I366*H366,2)</f>
        <v>0</v>
      </c>
      <c r="K366" s="221" t="s">
        <v>137</v>
      </c>
      <c r="L366" s="226"/>
      <c r="M366" s="227" t="s">
        <v>1</v>
      </c>
      <c r="N366" s="228" t="s">
        <v>38</v>
      </c>
      <c r="O366" s="76"/>
      <c r="P366" s="180">
        <f>O366*H366</f>
        <v>0</v>
      </c>
      <c r="Q366" s="180">
        <v>0.0026700000000000001</v>
      </c>
      <c r="R366" s="180">
        <f>Q366*H366</f>
        <v>0.055002000000000002</v>
      </c>
      <c r="S366" s="180">
        <v>0</v>
      </c>
      <c r="T366" s="18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2" t="s">
        <v>177</v>
      </c>
      <c r="AT366" s="182" t="s">
        <v>406</v>
      </c>
      <c r="AU366" s="182" t="s">
        <v>83</v>
      </c>
      <c r="AY366" s="18" t="s">
        <v>130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8" t="s">
        <v>81</v>
      </c>
      <c r="BK366" s="183">
        <f>ROUND(I366*H366,2)</f>
        <v>0</v>
      </c>
      <c r="BL366" s="18" t="s">
        <v>155</v>
      </c>
      <c r="BM366" s="182" t="s">
        <v>605</v>
      </c>
    </row>
    <row r="367" s="2" customFormat="1">
      <c r="A367" s="37"/>
      <c r="B367" s="38"/>
      <c r="C367" s="37"/>
      <c r="D367" s="184" t="s">
        <v>140</v>
      </c>
      <c r="E367" s="37"/>
      <c r="F367" s="185" t="s">
        <v>604</v>
      </c>
      <c r="G367" s="37"/>
      <c r="H367" s="37"/>
      <c r="I367" s="186"/>
      <c r="J367" s="37"/>
      <c r="K367" s="37"/>
      <c r="L367" s="38"/>
      <c r="M367" s="187"/>
      <c r="N367" s="18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140</v>
      </c>
      <c r="AU367" s="18" t="s">
        <v>83</v>
      </c>
    </row>
    <row r="368" s="13" customFormat="1">
      <c r="A368" s="13"/>
      <c r="B368" s="196"/>
      <c r="C368" s="13"/>
      <c r="D368" s="184" t="s">
        <v>237</v>
      </c>
      <c r="E368" s="13"/>
      <c r="F368" s="198" t="s">
        <v>606</v>
      </c>
      <c r="G368" s="13"/>
      <c r="H368" s="199">
        <v>20.600000000000001</v>
      </c>
      <c r="I368" s="200"/>
      <c r="J368" s="13"/>
      <c r="K368" s="13"/>
      <c r="L368" s="196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237</v>
      </c>
      <c r="AU368" s="197" t="s">
        <v>83</v>
      </c>
      <c r="AV368" s="13" t="s">
        <v>83</v>
      </c>
      <c r="AW368" s="13" t="s">
        <v>3</v>
      </c>
      <c r="AX368" s="13" t="s">
        <v>81</v>
      </c>
      <c r="AY368" s="197" t="s">
        <v>130</v>
      </c>
    </row>
    <row r="369" s="2" customFormat="1" ht="24.15" customHeight="1">
      <c r="A369" s="37"/>
      <c r="B369" s="170"/>
      <c r="C369" s="171" t="s">
        <v>607</v>
      </c>
      <c r="D369" s="171" t="s">
        <v>133</v>
      </c>
      <c r="E369" s="172" t="s">
        <v>608</v>
      </c>
      <c r="F369" s="173" t="s">
        <v>609</v>
      </c>
      <c r="G369" s="174" t="s">
        <v>283</v>
      </c>
      <c r="H369" s="175">
        <v>15</v>
      </c>
      <c r="I369" s="176"/>
      <c r="J369" s="177">
        <f>ROUND(I369*H369,2)</f>
        <v>0</v>
      </c>
      <c r="K369" s="173" t="s">
        <v>137</v>
      </c>
      <c r="L369" s="38"/>
      <c r="M369" s="178" t="s">
        <v>1</v>
      </c>
      <c r="N369" s="179" t="s">
        <v>38</v>
      </c>
      <c r="O369" s="76"/>
      <c r="P369" s="180">
        <f>O369*H369</f>
        <v>0</v>
      </c>
      <c r="Q369" s="180">
        <v>1.0000000000000001E-05</v>
      </c>
      <c r="R369" s="180">
        <f>Q369*H369</f>
        <v>0.00015000000000000001</v>
      </c>
      <c r="S369" s="180">
        <v>0</v>
      </c>
      <c r="T369" s="18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155</v>
      </c>
      <c r="AT369" s="182" t="s">
        <v>133</v>
      </c>
      <c r="AU369" s="182" t="s">
        <v>83</v>
      </c>
      <c r="AY369" s="18" t="s">
        <v>130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81</v>
      </c>
      <c r="BK369" s="183">
        <f>ROUND(I369*H369,2)</f>
        <v>0</v>
      </c>
      <c r="BL369" s="18" t="s">
        <v>155</v>
      </c>
      <c r="BM369" s="182" t="s">
        <v>610</v>
      </c>
    </row>
    <row r="370" s="2" customFormat="1">
      <c r="A370" s="37"/>
      <c r="B370" s="38"/>
      <c r="C370" s="37"/>
      <c r="D370" s="184" t="s">
        <v>140</v>
      </c>
      <c r="E370" s="37"/>
      <c r="F370" s="185" t="s">
        <v>611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140</v>
      </c>
      <c r="AU370" s="18" t="s">
        <v>83</v>
      </c>
    </row>
    <row r="371" s="2" customFormat="1">
      <c r="A371" s="37"/>
      <c r="B371" s="38"/>
      <c r="C371" s="37"/>
      <c r="D371" s="189" t="s">
        <v>142</v>
      </c>
      <c r="E371" s="37"/>
      <c r="F371" s="190" t="s">
        <v>612</v>
      </c>
      <c r="G371" s="37"/>
      <c r="H371" s="37"/>
      <c r="I371" s="186"/>
      <c r="J371" s="37"/>
      <c r="K371" s="37"/>
      <c r="L371" s="38"/>
      <c r="M371" s="187"/>
      <c r="N371" s="188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142</v>
      </c>
      <c r="AU371" s="18" t="s">
        <v>83</v>
      </c>
    </row>
    <row r="372" s="2" customFormat="1" ht="24.15" customHeight="1">
      <c r="A372" s="37"/>
      <c r="B372" s="170"/>
      <c r="C372" s="219" t="s">
        <v>613</v>
      </c>
      <c r="D372" s="219" t="s">
        <v>406</v>
      </c>
      <c r="E372" s="220" t="s">
        <v>614</v>
      </c>
      <c r="F372" s="221" t="s">
        <v>615</v>
      </c>
      <c r="G372" s="222" t="s">
        <v>283</v>
      </c>
      <c r="H372" s="223">
        <v>15.449999999999999</v>
      </c>
      <c r="I372" s="224"/>
      <c r="J372" s="225">
        <f>ROUND(I372*H372,2)</f>
        <v>0</v>
      </c>
      <c r="K372" s="221" t="s">
        <v>137</v>
      </c>
      <c r="L372" s="226"/>
      <c r="M372" s="227" t="s">
        <v>1</v>
      </c>
      <c r="N372" s="228" t="s">
        <v>38</v>
      </c>
      <c r="O372" s="76"/>
      <c r="P372" s="180">
        <f>O372*H372</f>
        <v>0</v>
      </c>
      <c r="Q372" s="180">
        <v>0.0042599999999999999</v>
      </c>
      <c r="R372" s="180">
        <f>Q372*H372</f>
        <v>0.065817000000000001</v>
      </c>
      <c r="S372" s="180">
        <v>0</v>
      </c>
      <c r="T372" s="18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2" t="s">
        <v>177</v>
      </c>
      <c r="AT372" s="182" t="s">
        <v>406</v>
      </c>
      <c r="AU372" s="182" t="s">
        <v>83</v>
      </c>
      <c r="AY372" s="18" t="s">
        <v>130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8" t="s">
        <v>81</v>
      </c>
      <c r="BK372" s="183">
        <f>ROUND(I372*H372,2)</f>
        <v>0</v>
      </c>
      <c r="BL372" s="18" t="s">
        <v>155</v>
      </c>
      <c r="BM372" s="182" t="s">
        <v>616</v>
      </c>
    </row>
    <row r="373" s="2" customFormat="1">
      <c r="A373" s="37"/>
      <c r="B373" s="38"/>
      <c r="C373" s="37"/>
      <c r="D373" s="184" t="s">
        <v>140</v>
      </c>
      <c r="E373" s="37"/>
      <c r="F373" s="185" t="s">
        <v>615</v>
      </c>
      <c r="G373" s="37"/>
      <c r="H373" s="37"/>
      <c r="I373" s="186"/>
      <c r="J373" s="37"/>
      <c r="K373" s="37"/>
      <c r="L373" s="38"/>
      <c r="M373" s="187"/>
      <c r="N373" s="188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140</v>
      </c>
      <c r="AU373" s="18" t="s">
        <v>83</v>
      </c>
    </row>
    <row r="374" s="13" customFormat="1">
      <c r="A374" s="13"/>
      <c r="B374" s="196"/>
      <c r="C374" s="13"/>
      <c r="D374" s="184" t="s">
        <v>237</v>
      </c>
      <c r="E374" s="13"/>
      <c r="F374" s="198" t="s">
        <v>617</v>
      </c>
      <c r="G374" s="13"/>
      <c r="H374" s="199">
        <v>15.449999999999999</v>
      </c>
      <c r="I374" s="200"/>
      <c r="J374" s="13"/>
      <c r="K374" s="13"/>
      <c r="L374" s="196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237</v>
      </c>
      <c r="AU374" s="197" t="s">
        <v>83</v>
      </c>
      <c r="AV374" s="13" t="s">
        <v>83</v>
      </c>
      <c r="AW374" s="13" t="s">
        <v>3</v>
      </c>
      <c r="AX374" s="13" t="s">
        <v>81</v>
      </c>
      <c r="AY374" s="197" t="s">
        <v>130</v>
      </c>
    </row>
    <row r="375" s="2" customFormat="1" ht="33" customHeight="1">
      <c r="A375" s="37"/>
      <c r="B375" s="170"/>
      <c r="C375" s="171" t="s">
        <v>618</v>
      </c>
      <c r="D375" s="171" t="s">
        <v>133</v>
      </c>
      <c r="E375" s="172" t="s">
        <v>619</v>
      </c>
      <c r="F375" s="173" t="s">
        <v>620</v>
      </c>
      <c r="G375" s="174" t="s">
        <v>590</v>
      </c>
      <c r="H375" s="175">
        <v>4</v>
      </c>
      <c r="I375" s="176"/>
      <c r="J375" s="177">
        <f>ROUND(I375*H375,2)</f>
        <v>0</v>
      </c>
      <c r="K375" s="173" t="s">
        <v>137</v>
      </c>
      <c r="L375" s="38"/>
      <c r="M375" s="178" t="s">
        <v>1</v>
      </c>
      <c r="N375" s="179" t="s">
        <v>38</v>
      </c>
      <c r="O375" s="76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2" t="s">
        <v>155</v>
      </c>
      <c r="AT375" s="182" t="s">
        <v>133</v>
      </c>
      <c r="AU375" s="182" t="s">
        <v>83</v>
      </c>
      <c r="AY375" s="18" t="s">
        <v>130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8" t="s">
        <v>81</v>
      </c>
      <c r="BK375" s="183">
        <f>ROUND(I375*H375,2)</f>
        <v>0</v>
      </c>
      <c r="BL375" s="18" t="s">
        <v>155</v>
      </c>
      <c r="BM375" s="182" t="s">
        <v>621</v>
      </c>
    </row>
    <row r="376" s="2" customFormat="1">
      <c r="A376" s="37"/>
      <c r="B376" s="38"/>
      <c r="C376" s="37"/>
      <c r="D376" s="184" t="s">
        <v>140</v>
      </c>
      <c r="E376" s="37"/>
      <c r="F376" s="185" t="s">
        <v>622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140</v>
      </c>
      <c r="AU376" s="18" t="s">
        <v>83</v>
      </c>
    </row>
    <row r="377" s="2" customFormat="1">
      <c r="A377" s="37"/>
      <c r="B377" s="38"/>
      <c r="C377" s="37"/>
      <c r="D377" s="189" t="s">
        <v>142</v>
      </c>
      <c r="E377" s="37"/>
      <c r="F377" s="190" t="s">
        <v>623</v>
      </c>
      <c r="G377" s="37"/>
      <c r="H377" s="37"/>
      <c r="I377" s="186"/>
      <c r="J377" s="37"/>
      <c r="K377" s="37"/>
      <c r="L377" s="38"/>
      <c r="M377" s="187"/>
      <c r="N377" s="188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142</v>
      </c>
      <c r="AU377" s="18" t="s">
        <v>83</v>
      </c>
    </row>
    <row r="378" s="13" customFormat="1">
      <c r="A378" s="13"/>
      <c r="B378" s="196"/>
      <c r="C378" s="13"/>
      <c r="D378" s="184" t="s">
        <v>237</v>
      </c>
      <c r="E378" s="197" t="s">
        <v>1</v>
      </c>
      <c r="F378" s="198" t="s">
        <v>624</v>
      </c>
      <c r="G378" s="13"/>
      <c r="H378" s="199">
        <v>4</v>
      </c>
      <c r="I378" s="200"/>
      <c r="J378" s="13"/>
      <c r="K378" s="13"/>
      <c r="L378" s="196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237</v>
      </c>
      <c r="AU378" s="197" t="s">
        <v>83</v>
      </c>
      <c r="AV378" s="13" t="s">
        <v>83</v>
      </c>
      <c r="AW378" s="13" t="s">
        <v>30</v>
      </c>
      <c r="AX378" s="13" t="s">
        <v>81</v>
      </c>
      <c r="AY378" s="197" t="s">
        <v>130</v>
      </c>
    </row>
    <row r="379" s="2" customFormat="1" ht="16.5" customHeight="1">
      <c r="A379" s="37"/>
      <c r="B379" s="170"/>
      <c r="C379" s="219" t="s">
        <v>625</v>
      </c>
      <c r="D379" s="219" t="s">
        <v>406</v>
      </c>
      <c r="E379" s="220" t="s">
        <v>626</v>
      </c>
      <c r="F379" s="221" t="s">
        <v>627</v>
      </c>
      <c r="G379" s="222" t="s">
        <v>590</v>
      </c>
      <c r="H379" s="223">
        <v>4</v>
      </c>
      <c r="I379" s="224"/>
      <c r="J379" s="225">
        <f>ROUND(I379*H379,2)</f>
        <v>0</v>
      </c>
      <c r="K379" s="221" t="s">
        <v>137</v>
      </c>
      <c r="L379" s="226"/>
      <c r="M379" s="227" t="s">
        <v>1</v>
      </c>
      <c r="N379" s="228" t="s">
        <v>38</v>
      </c>
      <c r="O379" s="76"/>
      <c r="P379" s="180">
        <f>O379*H379</f>
        <v>0</v>
      </c>
      <c r="Q379" s="180">
        <v>0.00069999999999999999</v>
      </c>
      <c r="R379" s="180">
        <f>Q379*H379</f>
        <v>0.0028</v>
      </c>
      <c r="S379" s="180">
        <v>0</v>
      </c>
      <c r="T379" s="18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2" t="s">
        <v>177</v>
      </c>
      <c r="AT379" s="182" t="s">
        <v>406</v>
      </c>
      <c r="AU379" s="182" t="s">
        <v>83</v>
      </c>
      <c r="AY379" s="18" t="s">
        <v>130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8" t="s">
        <v>81</v>
      </c>
      <c r="BK379" s="183">
        <f>ROUND(I379*H379,2)</f>
        <v>0</v>
      </c>
      <c r="BL379" s="18" t="s">
        <v>155</v>
      </c>
      <c r="BM379" s="182" t="s">
        <v>628</v>
      </c>
    </row>
    <row r="380" s="2" customFormat="1">
      <c r="A380" s="37"/>
      <c r="B380" s="38"/>
      <c r="C380" s="37"/>
      <c r="D380" s="184" t="s">
        <v>140</v>
      </c>
      <c r="E380" s="37"/>
      <c r="F380" s="185" t="s">
        <v>627</v>
      </c>
      <c r="G380" s="37"/>
      <c r="H380" s="37"/>
      <c r="I380" s="186"/>
      <c r="J380" s="37"/>
      <c r="K380" s="37"/>
      <c r="L380" s="38"/>
      <c r="M380" s="187"/>
      <c r="N380" s="188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140</v>
      </c>
      <c r="AU380" s="18" t="s">
        <v>83</v>
      </c>
    </row>
    <row r="381" s="2" customFormat="1" ht="33" customHeight="1">
      <c r="A381" s="37"/>
      <c r="B381" s="170"/>
      <c r="C381" s="171" t="s">
        <v>629</v>
      </c>
      <c r="D381" s="171" t="s">
        <v>133</v>
      </c>
      <c r="E381" s="172" t="s">
        <v>630</v>
      </c>
      <c r="F381" s="173" t="s">
        <v>631</v>
      </c>
      <c r="G381" s="174" t="s">
        <v>590</v>
      </c>
      <c r="H381" s="175">
        <v>4</v>
      </c>
      <c r="I381" s="176"/>
      <c r="J381" s="177">
        <f>ROUND(I381*H381,2)</f>
        <v>0</v>
      </c>
      <c r="K381" s="173" t="s">
        <v>137</v>
      </c>
      <c r="L381" s="38"/>
      <c r="M381" s="178" t="s">
        <v>1</v>
      </c>
      <c r="N381" s="179" t="s">
        <v>38</v>
      </c>
      <c r="O381" s="76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2" t="s">
        <v>155</v>
      </c>
      <c r="AT381" s="182" t="s">
        <v>133</v>
      </c>
      <c r="AU381" s="182" t="s">
        <v>83</v>
      </c>
      <c r="AY381" s="18" t="s">
        <v>130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8" t="s">
        <v>81</v>
      </c>
      <c r="BK381" s="183">
        <f>ROUND(I381*H381,2)</f>
        <v>0</v>
      </c>
      <c r="BL381" s="18" t="s">
        <v>155</v>
      </c>
      <c r="BM381" s="182" t="s">
        <v>632</v>
      </c>
    </row>
    <row r="382" s="2" customFormat="1">
      <c r="A382" s="37"/>
      <c r="B382" s="38"/>
      <c r="C382" s="37"/>
      <c r="D382" s="184" t="s">
        <v>140</v>
      </c>
      <c r="E382" s="37"/>
      <c r="F382" s="185" t="s">
        <v>633</v>
      </c>
      <c r="G382" s="37"/>
      <c r="H382" s="37"/>
      <c r="I382" s="186"/>
      <c r="J382" s="37"/>
      <c r="K382" s="37"/>
      <c r="L382" s="38"/>
      <c r="M382" s="187"/>
      <c r="N382" s="188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140</v>
      </c>
      <c r="AU382" s="18" t="s">
        <v>83</v>
      </c>
    </row>
    <row r="383" s="2" customFormat="1">
      <c r="A383" s="37"/>
      <c r="B383" s="38"/>
      <c r="C383" s="37"/>
      <c r="D383" s="189" t="s">
        <v>142</v>
      </c>
      <c r="E383" s="37"/>
      <c r="F383" s="190" t="s">
        <v>634</v>
      </c>
      <c r="G383" s="37"/>
      <c r="H383" s="37"/>
      <c r="I383" s="186"/>
      <c r="J383" s="37"/>
      <c r="K383" s="37"/>
      <c r="L383" s="38"/>
      <c r="M383" s="187"/>
      <c r="N383" s="188"/>
      <c r="O383" s="76"/>
      <c r="P383" s="76"/>
      <c r="Q383" s="76"/>
      <c r="R383" s="76"/>
      <c r="S383" s="76"/>
      <c r="T383" s="7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8" t="s">
        <v>142</v>
      </c>
      <c r="AU383" s="18" t="s">
        <v>83</v>
      </c>
    </row>
    <row r="384" s="13" customFormat="1">
      <c r="A384" s="13"/>
      <c r="B384" s="196"/>
      <c r="C384" s="13"/>
      <c r="D384" s="184" t="s">
        <v>237</v>
      </c>
      <c r="E384" s="197" t="s">
        <v>1</v>
      </c>
      <c r="F384" s="198" t="s">
        <v>624</v>
      </c>
      <c r="G384" s="13"/>
      <c r="H384" s="199">
        <v>4</v>
      </c>
      <c r="I384" s="200"/>
      <c r="J384" s="13"/>
      <c r="K384" s="13"/>
      <c r="L384" s="196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237</v>
      </c>
      <c r="AU384" s="197" t="s">
        <v>83</v>
      </c>
      <c r="AV384" s="13" t="s">
        <v>83</v>
      </c>
      <c r="AW384" s="13" t="s">
        <v>30</v>
      </c>
      <c r="AX384" s="13" t="s">
        <v>81</v>
      </c>
      <c r="AY384" s="197" t="s">
        <v>130</v>
      </c>
    </row>
    <row r="385" s="2" customFormat="1" ht="16.5" customHeight="1">
      <c r="A385" s="37"/>
      <c r="B385" s="170"/>
      <c r="C385" s="219" t="s">
        <v>635</v>
      </c>
      <c r="D385" s="219" t="s">
        <v>406</v>
      </c>
      <c r="E385" s="220" t="s">
        <v>636</v>
      </c>
      <c r="F385" s="221" t="s">
        <v>637</v>
      </c>
      <c r="G385" s="222" t="s">
        <v>590</v>
      </c>
      <c r="H385" s="223">
        <v>4</v>
      </c>
      <c r="I385" s="224"/>
      <c r="J385" s="225">
        <f>ROUND(I385*H385,2)</f>
        <v>0</v>
      </c>
      <c r="K385" s="221" t="s">
        <v>137</v>
      </c>
      <c r="L385" s="226"/>
      <c r="M385" s="227" t="s">
        <v>1</v>
      </c>
      <c r="N385" s="228" t="s">
        <v>38</v>
      </c>
      <c r="O385" s="76"/>
      <c r="P385" s="180">
        <f>O385*H385</f>
        <v>0</v>
      </c>
      <c r="Q385" s="180">
        <v>0.0015</v>
      </c>
      <c r="R385" s="180">
        <f>Q385*H385</f>
        <v>0.0060000000000000001</v>
      </c>
      <c r="S385" s="180">
        <v>0</v>
      </c>
      <c r="T385" s="18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2" t="s">
        <v>177</v>
      </c>
      <c r="AT385" s="182" t="s">
        <v>406</v>
      </c>
      <c r="AU385" s="182" t="s">
        <v>83</v>
      </c>
      <c r="AY385" s="18" t="s">
        <v>130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8" t="s">
        <v>81</v>
      </c>
      <c r="BK385" s="183">
        <f>ROUND(I385*H385,2)</f>
        <v>0</v>
      </c>
      <c r="BL385" s="18" t="s">
        <v>155</v>
      </c>
      <c r="BM385" s="182" t="s">
        <v>638</v>
      </c>
    </row>
    <row r="386" s="2" customFormat="1">
      <c r="A386" s="37"/>
      <c r="B386" s="38"/>
      <c r="C386" s="37"/>
      <c r="D386" s="184" t="s">
        <v>140</v>
      </c>
      <c r="E386" s="37"/>
      <c r="F386" s="185" t="s">
        <v>637</v>
      </c>
      <c r="G386" s="37"/>
      <c r="H386" s="37"/>
      <c r="I386" s="186"/>
      <c r="J386" s="37"/>
      <c r="K386" s="37"/>
      <c r="L386" s="38"/>
      <c r="M386" s="187"/>
      <c r="N386" s="188"/>
      <c r="O386" s="76"/>
      <c r="P386" s="76"/>
      <c r="Q386" s="76"/>
      <c r="R386" s="76"/>
      <c r="S386" s="76"/>
      <c r="T386" s="7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140</v>
      </c>
      <c r="AU386" s="18" t="s">
        <v>83</v>
      </c>
    </row>
    <row r="387" s="2" customFormat="1" ht="16.5" customHeight="1">
      <c r="A387" s="37"/>
      <c r="B387" s="170"/>
      <c r="C387" s="171" t="s">
        <v>639</v>
      </c>
      <c r="D387" s="171" t="s">
        <v>133</v>
      </c>
      <c r="E387" s="172" t="s">
        <v>640</v>
      </c>
      <c r="F387" s="173" t="s">
        <v>641</v>
      </c>
      <c r="G387" s="174" t="s">
        <v>590</v>
      </c>
      <c r="H387" s="175">
        <v>2</v>
      </c>
      <c r="I387" s="176"/>
      <c r="J387" s="177">
        <f>ROUND(I387*H387,2)</f>
        <v>0</v>
      </c>
      <c r="K387" s="173" t="s">
        <v>1</v>
      </c>
      <c r="L387" s="38"/>
      <c r="M387" s="178" t="s">
        <v>1</v>
      </c>
      <c r="N387" s="179" t="s">
        <v>38</v>
      </c>
      <c r="O387" s="76"/>
      <c r="P387" s="180">
        <f>O387*H387</f>
        <v>0</v>
      </c>
      <c r="Q387" s="180">
        <v>1.09609</v>
      </c>
      <c r="R387" s="180">
        <f>Q387*H387</f>
        <v>2.19218</v>
      </c>
      <c r="S387" s="180">
        <v>0</v>
      </c>
      <c r="T387" s="18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2" t="s">
        <v>155</v>
      </c>
      <c r="AT387" s="182" t="s">
        <v>133</v>
      </c>
      <c r="AU387" s="182" t="s">
        <v>83</v>
      </c>
      <c r="AY387" s="18" t="s">
        <v>130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8" t="s">
        <v>81</v>
      </c>
      <c r="BK387" s="183">
        <f>ROUND(I387*H387,2)</f>
        <v>0</v>
      </c>
      <c r="BL387" s="18" t="s">
        <v>155</v>
      </c>
      <c r="BM387" s="182" t="s">
        <v>642</v>
      </c>
    </row>
    <row r="388" s="2" customFormat="1">
      <c r="A388" s="37"/>
      <c r="B388" s="38"/>
      <c r="C388" s="37"/>
      <c r="D388" s="184" t="s">
        <v>140</v>
      </c>
      <c r="E388" s="37"/>
      <c r="F388" s="185" t="s">
        <v>641</v>
      </c>
      <c r="G388" s="37"/>
      <c r="H388" s="37"/>
      <c r="I388" s="186"/>
      <c r="J388" s="37"/>
      <c r="K388" s="37"/>
      <c r="L388" s="38"/>
      <c r="M388" s="187"/>
      <c r="N388" s="188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140</v>
      </c>
      <c r="AU388" s="18" t="s">
        <v>83</v>
      </c>
    </row>
    <row r="389" s="2" customFormat="1" ht="16.5" customHeight="1">
      <c r="A389" s="37"/>
      <c r="B389" s="170"/>
      <c r="C389" s="171" t="s">
        <v>643</v>
      </c>
      <c r="D389" s="171" t="s">
        <v>133</v>
      </c>
      <c r="E389" s="172" t="s">
        <v>644</v>
      </c>
      <c r="F389" s="173" t="s">
        <v>645</v>
      </c>
      <c r="G389" s="174" t="s">
        <v>590</v>
      </c>
      <c r="H389" s="175">
        <v>2</v>
      </c>
      <c r="I389" s="176"/>
      <c r="J389" s="177">
        <f>ROUND(I389*H389,2)</f>
        <v>0</v>
      </c>
      <c r="K389" s="173" t="s">
        <v>1</v>
      </c>
      <c r="L389" s="38"/>
      <c r="M389" s="178" t="s">
        <v>1</v>
      </c>
      <c r="N389" s="179" t="s">
        <v>38</v>
      </c>
      <c r="O389" s="76"/>
      <c r="P389" s="180">
        <f>O389*H389</f>
        <v>0</v>
      </c>
      <c r="Q389" s="180">
        <v>1.5052300000000001</v>
      </c>
      <c r="R389" s="180">
        <f>Q389*H389</f>
        <v>3.0104600000000001</v>
      </c>
      <c r="S389" s="180">
        <v>0</v>
      </c>
      <c r="T389" s="18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2" t="s">
        <v>155</v>
      </c>
      <c r="AT389" s="182" t="s">
        <v>133</v>
      </c>
      <c r="AU389" s="182" t="s">
        <v>83</v>
      </c>
      <c r="AY389" s="18" t="s">
        <v>130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8" t="s">
        <v>81</v>
      </c>
      <c r="BK389" s="183">
        <f>ROUND(I389*H389,2)</f>
        <v>0</v>
      </c>
      <c r="BL389" s="18" t="s">
        <v>155</v>
      </c>
      <c r="BM389" s="182" t="s">
        <v>646</v>
      </c>
    </row>
    <row r="390" s="2" customFormat="1">
      <c r="A390" s="37"/>
      <c r="B390" s="38"/>
      <c r="C390" s="37"/>
      <c r="D390" s="184" t="s">
        <v>140</v>
      </c>
      <c r="E390" s="37"/>
      <c r="F390" s="185" t="s">
        <v>645</v>
      </c>
      <c r="G390" s="37"/>
      <c r="H390" s="37"/>
      <c r="I390" s="186"/>
      <c r="J390" s="37"/>
      <c r="K390" s="37"/>
      <c r="L390" s="38"/>
      <c r="M390" s="187"/>
      <c r="N390" s="188"/>
      <c r="O390" s="76"/>
      <c r="P390" s="76"/>
      <c r="Q390" s="76"/>
      <c r="R390" s="76"/>
      <c r="S390" s="76"/>
      <c r="T390" s="7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8" t="s">
        <v>140</v>
      </c>
      <c r="AU390" s="18" t="s">
        <v>83</v>
      </c>
    </row>
    <row r="391" s="2" customFormat="1" ht="33" customHeight="1">
      <c r="A391" s="37"/>
      <c r="B391" s="170"/>
      <c r="C391" s="171" t="s">
        <v>647</v>
      </c>
      <c r="D391" s="171" t="s">
        <v>133</v>
      </c>
      <c r="E391" s="172" t="s">
        <v>648</v>
      </c>
      <c r="F391" s="173" t="s">
        <v>649</v>
      </c>
      <c r="G391" s="174" t="s">
        <v>590</v>
      </c>
      <c r="H391" s="175">
        <v>2</v>
      </c>
      <c r="I391" s="176"/>
      <c r="J391" s="177">
        <f>ROUND(I391*H391,2)</f>
        <v>0</v>
      </c>
      <c r="K391" s="173" t="s">
        <v>1</v>
      </c>
      <c r="L391" s="38"/>
      <c r="M391" s="178" t="s">
        <v>1</v>
      </c>
      <c r="N391" s="179" t="s">
        <v>38</v>
      </c>
      <c r="O391" s="76"/>
      <c r="P391" s="180">
        <f>O391*H391</f>
        <v>0</v>
      </c>
      <c r="Q391" s="180">
        <v>0.12526000000000001</v>
      </c>
      <c r="R391" s="180">
        <f>Q391*H391</f>
        <v>0.25052000000000002</v>
      </c>
      <c r="S391" s="180">
        <v>0</v>
      </c>
      <c r="T391" s="18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82" t="s">
        <v>155</v>
      </c>
      <c r="AT391" s="182" t="s">
        <v>133</v>
      </c>
      <c r="AU391" s="182" t="s">
        <v>83</v>
      </c>
      <c r="AY391" s="18" t="s">
        <v>130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8" t="s">
        <v>81</v>
      </c>
      <c r="BK391" s="183">
        <f>ROUND(I391*H391,2)</f>
        <v>0</v>
      </c>
      <c r="BL391" s="18" t="s">
        <v>155</v>
      </c>
      <c r="BM391" s="182" t="s">
        <v>650</v>
      </c>
    </row>
    <row r="392" s="2" customFormat="1">
      <c r="A392" s="37"/>
      <c r="B392" s="38"/>
      <c r="C392" s="37"/>
      <c r="D392" s="184" t="s">
        <v>140</v>
      </c>
      <c r="E392" s="37"/>
      <c r="F392" s="185" t="s">
        <v>649</v>
      </c>
      <c r="G392" s="37"/>
      <c r="H392" s="37"/>
      <c r="I392" s="186"/>
      <c r="J392" s="37"/>
      <c r="K392" s="37"/>
      <c r="L392" s="38"/>
      <c r="M392" s="187"/>
      <c r="N392" s="18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140</v>
      </c>
      <c r="AU392" s="18" t="s">
        <v>83</v>
      </c>
    </row>
    <row r="393" s="2" customFormat="1" ht="24.15" customHeight="1">
      <c r="A393" s="37"/>
      <c r="B393" s="170"/>
      <c r="C393" s="171" t="s">
        <v>651</v>
      </c>
      <c r="D393" s="171" t="s">
        <v>133</v>
      </c>
      <c r="E393" s="172" t="s">
        <v>652</v>
      </c>
      <c r="F393" s="173" t="s">
        <v>653</v>
      </c>
      <c r="G393" s="174" t="s">
        <v>590</v>
      </c>
      <c r="H393" s="175">
        <v>2</v>
      </c>
      <c r="I393" s="176"/>
      <c r="J393" s="177">
        <f>ROUND(I393*H393,2)</f>
        <v>0</v>
      </c>
      <c r="K393" s="173" t="s">
        <v>137</v>
      </c>
      <c r="L393" s="38"/>
      <c r="M393" s="178" t="s">
        <v>1</v>
      </c>
      <c r="N393" s="179" t="s">
        <v>38</v>
      </c>
      <c r="O393" s="76"/>
      <c r="P393" s="180">
        <f>O393*H393</f>
        <v>0</v>
      </c>
      <c r="Q393" s="180">
        <v>0.62248000000000003</v>
      </c>
      <c r="R393" s="180">
        <f>Q393*H393</f>
        <v>1.2449600000000001</v>
      </c>
      <c r="S393" s="180">
        <v>0.62</v>
      </c>
      <c r="T393" s="181">
        <f>S393*H393</f>
        <v>1.24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2" t="s">
        <v>155</v>
      </c>
      <c r="AT393" s="182" t="s">
        <v>133</v>
      </c>
      <c r="AU393" s="182" t="s">
        <v>83</v>
      </c>
      <c r="AY393" s="18" t="s">
        <v>130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8" t="s">
        <v>81</v>
      </c>
      <c r="BK393" s="183">
        <f>ROUND(I393*H393,2)</f>
        <v>0</v>
      </c>
      <c r="BL393" s="18" t="s">
        <v>155</v>
      </c>
      <c r="BM393" s="182" t="s">
        <v>654</v>
      </c>
    </row>
    <row r="394" s="2" customFormat="1">
      <c r="A394" s="37"/>
      <c r="B394" s="38"/>
      <c r="C394" s="37"/>
      <c r="D394" s="184" t="s">
        <v>140</v>
      </c>
      <c r="E394" s="37"/>
      <c r="F394" s="185" t="s">
        <v>655</v>
      </c>
      <c r="G394" s="37"/>
      <c r="H394" s="37"/>
      <c r="I394" s="186"/>
      <c r="J394" s="37"/>
      <c r="K394" s="37"/>
      <c r="L394" s="38"/>
      <c r="M394" s="187"/>
      <c r="N394" s="188"/>
      <c r="O394" s="76"/>
      <c r="P394" s="76"/>
      <c r="Q394" s="76"/>
      <c r="R394" s="76"/>
      <c r="S394" s="76"/>
      <c r="T394" s="7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8" t="s">
        <v>140</v>
      </c>
      <c r="AU394" s="18" t="s">
        <v>83</v>
      </c>
    </row>
    <row r="395" s="2" customFormat="1">
      <c r="A395" s="37"/>
      <c r="B395" s="38"/>
      <c r="C395" s="37"/>
      <c r="D395" s="189" t="s">
        <v>142</v>
      </c>
      <c r="E395" s="37"/>
      <c r="F395" s="190" t="s">
        <v>656</v>
      </c>
      <c r="G395" s="37"/>
      <c r="H395" s="37"/>
      <c r="I395" s="186"/>
      <c r="J395" s="37"/>
      <c r="K395" s="37"/>
      <c r="L395" s="38"/>
      <c r="M395" s="187"/>
      <c r="N395" s="188"/>
      <c r="O395" s="76"/>
      <c r="P395" s="76"/>
      <c r="Q395" s="76"/>
      <c r="R395" s="76"/>
      <c r="S395" s="76"/>
      <c r="T395" s="7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8" t="s">
        <v>142</v>
      </c>
      <c r="AU395" s="18" t="s">
        <v>83</v>
      </c>
    </row>
    <row r="396" s="13" customFormat="1">
      <c r="A396" s="13"/>
      <c r="B396" s="196"/>
      <c r="C396" s="13"/>
      <c r="D396" s="184" t="s">
        <v>237</v>
      </c>
      <c r="E396" s="197" t="s">
        <v>1</v>
      </c>
      <c r="F396" s="198" t="s">
        <v>657</v>
      </c>
      <c r="G396" s="13"/>
      <c r="H396" s="199">
        <v>2</v>
      </c>
      <c r="I396" s="200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237</v>
      </c>
      <c r="AU396" s="197" t="s">
        <v>83</v>
      </c>
      <c r="AV396" s="13" t="s">
        <v>83</v>
      </c>
      <c r="AW396" s="13" t="s">
        <v>30</v>
      </c>
      <c r="AX396" s="13" t="s">
        <v>81</v>
      </c>
      <c r="AY396" s="197" t="s">
        <v>130</v>
      </c>
    </row>
    <row r="397" s="2" customFormat="1" ht="16.5" customHeight="1">
      <c r="A397" s="37"/>
      <c r="B397" s="170"/>
      <c r="C397" s="219" t="s">
        <v>658</v>
      </c>
      <c r="D397" s="219" t="s">
        <v>406</v>
      </c>
      <c r="E397" s="220" t="s">
        <v>659</v>
      </c>
      <c r="F397" s="221" t="s">
        <v>660</v>
      </c>
      <c r="G397" s="222" t="s">
        <v>590</v>
      </c>
      <c r="H397" s="223">
        <v>2</v>
      </c>
      <c r="I397" s="224"/>
      <c r="J397" s="225">
        <f>ROUND(I397*H397,2)</f>
        <v>0</v>
      </c>
      <c r="K397" s="221" t="s">
        <v>1</v>
      </c>
      <c r="L397" s="226"/>
      <c r="M397" s="227" t="s">
        <v>1</v>
      </c>
      <c r="N397" s="228" t="s">
        <v>38</v>
      </c>
      <c r="O397" s="76"/>
      <c r="P397" s="180">
        <f>O397*H397</f>
        <v>0</v>
      </c>
      <c r="Q397" s="180">
        <v>0.054600000000000003</v>
      </c>
      <c r="R397" s="180">
        <f>Q397*H397</f>
        <v>0.10920000000000001</v>
      </c>
      <c r="S397" s="180">
        <v>0</v>
      </c>
      <c r="T397" s="18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2" t="s">
        <v>177</v>
      </c>
      <c r="AT397" s="182" t="s">
        <v>406</v>
      </c>
      <c r="AU397" s="182" t="s">
        <v>83</v>
      </c>
      <c r="AY397" s="18" t="s">
        <v>130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8" t="s">
        <v>81</v>
      </c>
      <c r="BK397" s="183">
        <f>ROUND(I397*H397,2)</f>
        <v>0</v>
      </c>
      <c r="BL397" s="18" t="s">
        <v>155</v>
      </c>
      <c r="BM397" s="182" t="s">
        <v>661</v>
      </c>
    </row>
    <row r="398" s="2" customFormat="1">
      <c r="A398" s="37"/>
      <c r="B398" s="38"/>
      <c r="C398" s="37"/>
      <c r="D398" s="184" t="s">
        <v>140</v>
      </c>
      <c r="E398" s="37"/>
      <c r="F398" s="185" t="s">
        <v>660</v>
      </c>
      <c r="G398" s="37"/>
      <c r="H398" s="37"/>
      <c r="I398" s="186"/>
      <c r="J398" s="37"/>
      <c r="K398" s="37"/>
      <c r="L398" s="38"/>
      <c r="M398" s="187"/>
      <c r="N398" s="188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140</v>
      </c>
      <c r="AU398" s="18" t="s">
        <v>83</v>
      </c>
    </row>
    <row r="399" s="2" customFormat="1" ht="24.15" customHeight="1">
      <c r="A399" s="37"/>
      <c r="B399" s="170"/>
      <c r="C399" s="171" t="s">
        <v>662</v>
      </c>
      <c r="D399" s="171" t="s">
        <v>133</v>
      </c>
      <c r="E399" s="172" t="s">
        <v>663</v>
      </c>
      <c r="F399" s="173" t="s">
        <v>664</v>
      </c>
      <c r="G399" s="174" t="s">
        <v>590</v>
      </c>
      <c r="H399" s="175">
        <v>3</v>
      </c>
      <c r="I399" s="176"/>
      <c r="J399" s="177">
        <f>ROUND(I399*H399,2)</f>
        <v>0</v>
      </c>
      <c r="K399" s="173" t="s">
        <v>137</v>
      </c>
      <c r="L399" s="38"/>
      <c r="M399" s="178" t="s">
        <v>1</v>
      </c>
      <c r="N399" s="179" t="s">
        <v>38</v>
      </c>
      <c r="O399" s="76"/>
      <c r="P399" s="180">
        <f>O399*H399</f>
        <v>0</v>
      </c>
      <c r="Q399" s="180">
        <v>0.71848000000000001</v>
      </c>
      <c r="R399" s="180">
        <f>Q399*H399</f>
        <v>2.15544</v>
      </c>
      <c r="S399" s="180">
        <v>0.71999999999999997</v>
      </c>
      <c r="T399" s="181">
        <f>S399*H399</f>
        <v>2.1600000000000001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2" t="s">
        <v>155</v>
      </c>
      <c r="AT399" s="182" t="s">
        <v>133</v>
      </c>
      <c r="AU399" s="182" t="s">
        <v>83</v>
      </c>
      <c r="AY399" s="18" t="s">
        <v>130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8" t="s">
        <v>81</v>
      </c>
      <c r="BK399" s="183">
        <f>ROUND(I399*H399,2)</f>
        <v>0</v>
      </c>
      <c r="BL399" s="18" t="s">
        <v>155</v>
      </c>
      <c r="BM399" s="182" t="s">
        <v>665</v>
      </c>
    </row>
    <row r="400" s="2" customFormat="1">
      <c r="A400" s="37"/>
      <c r="B400" s="38"/>
      <c r="C400" s="37"/>
      <c r="D400" s="184" t="s">
        <v>140</v>
      </c>
      <c r="E400" s="37"/>
      <c r="F400" s="185" t="s">
        <v>666</v>
      </c>
      <c r="G400" s="37"/>
      <c r="H400" s="37"/>
      <c r="I400" s="186"/>
      <c r="J400" s="37"/>
      <c r="K400" s="37"/>
      <c r="L400" s="38"/>
      <c r="M400" s="187"/>
      <c r="N400" s="188"/>
      <c r="O400" s="76"/>
      <c r="P400" s="76"/>
      <c r="Q400" s="76"/>
      <c r="R400" s="76"/>
      <c r="S400" s="76"/>
      <c r="T400" s="7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8" t="s">
        <v>140</v>
      </c>
      <c r="AU400" s="18" t="s">
        <v>83</v>
      </c>
    </row>
    <row r="401" s="2" customFormat="1">
      <c r="A401" s="37"/>
      <c r="B401" s="38"/>
      <c r="C401" s="37"/>
      <c r="D401" s="189" t="s">
        <v>142</v>
      </c>
      <c r="E401" s="37"/>
      <c r="F401" s="190" t="s">
        <v>667</v>
      </c>
      <c r="G401" s="37"/>
      <c r="H401" s="37"/>
      <c r="I401" s="186"/>
      <c r="J401" s="37"/>
      <c r="K401" s="37"/>
      <c r="L401" s="38"/>
      <c r="M401" s="187"/>
      <c r="N401" s="188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142</v>
      </c>
      <c r="AU401" s="18" t="s">
        <v>83</v>
      </c>
    </row>
    <row r="402" s="13" customFormat="1">
      <c r="A402" s="13"/>
      <c r="B402" s="196"/>
      <c r="C402" s="13"/>
      <c r="D402" s="184" t="s">
        <v>237</v>
      </c>
      <c r="E402" s="197" t="s">
        <v>1</v>
      </c>
      <c r="F402" s="198" t="s">
        <v>668</v>
      </c>
      <c r="G402" s="13"/>
      <c r="H402" s="199">
        <v>3</v>
      </c>
      <c r="I402" s="200"/>
      <c r="J402" s="13"/>
      <c r="K402" s="13"/>
      <c r="L402" s="196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7" t="s">
        <v>237</v>
      </c>
      <c r="AU402" s="197" t="s">
        <v>83</v>
      </c>
      <c r="AV402" s="13" t="s">
        <v>83</v>
      </c>
      <c r="AW402" s="13" t="s">
        <v>30</v>
      </c>
      <c r="AX402" s="13" t="s">
        <v>81</v>
      </c>
      <c r="AY402" s="197" t="s">
        <v>130</v>
      </c>
    </row>
    <row r="403" s="2" customFormat="1" ht="33" customHeight="1">
      <c r="A403" s="37"/>
      <c r="B403" s="170"/>
      <c r="C403" s="219" t="s">
        <v>669</v>
      </c>
      <c r="D403" s="219" t="s">
        <v>406</v>
      </c>
      <c r="E403" s="220" t="s">
        <v>670</v>
      </c>
      <c r="F403" s="221" t="s">
        <v>671</v>
      </c>
      <c r="G403" s="222" t="s">
        <v>590</v>
      </c>
      <c r="H403" s="223">
        <v>3</v>
      </c>
      <c r="I403" s="224"/>
      <c r="J403" s="225">
        <f>ROUND(I403*H403,2)</f>
        <v>0</v>
      </c>
      <c r="K403" s="221" t="s">
        <v>137</v>
      </c>
      <c r="L403" s="226"/>
      <c r="M403" s="227" t="s">
        <v>1</v>
      </c>
      <c r="N403" s="228" t="s">
        <v>38</v>
      </c>
      <c r="O403" s="76"/>
      <c r="P403" s="180">
        <f>O403*H403</f>
        <v>0</v>
      </c>
      <c r="Q403" s="180">
        <v>0.069000000000000006</v>
      </c>
      <c r="R403" s="180">
        <f>Q403*H403</f>
        <v>0.20700000000000002</v>
      </c>
      <c r="S403" s="180">
        <v>0</v>
      </c>
      <c r="T403" s="18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82" t="s">
        <v>177</v>
      </c>
      <c r="AT403" s="182" t="s">
        <v>406</v>
      </c>
      <c r="AU403" s="182" t="s">
        <v>83</v>
      </c>
      <c r="AY403" s="18" t="s">
        <v>130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8" t="s">
        <v>81</v>
      </c>
      <c r="BK403" s="183">
        <f>ROUND(I403*H403,2)</f>
        <v>0</v>
      </c>
      <c r="BL403" s="18" t="s">
        <v>155</v>
      </c>
      <c r="BM403" s="182" t="s">
        <v>672</v>
      </c>
    </row>
    <row r="404" s="2" customFormat="1">
      <c r="A404" s="37"/>
      <c r="B404" s="38"/>
      <c r="C404" s="37"/>
      <c r="D404" s="184" t="s">
        <v>140</v>
      </c>
      <c r="E404" s="37"/>
      <c r="F404" s="185" t="s">
        <v>671</v>
      </c>
      <c r="G404" s="37"/>
      <c r="H404" s="37"/>
      <c r="I404" s="186"/>
      <c r="J404" s="37"/>
      <c r="K404" s="37"/>
      <c r="L404" s="38"/>
      <c r="M404" s="187"/>
      <c r="N404" s="188"/>
      <c r="O404" s="76"/>
      <c r="P404" s="76"/>
      <c r="Q404" s="76"/>
      <c r="R404" s="76"/>
      <c r="S404" s="76"/>
      <c r="T404" s="7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8" t="s">
        <v>140</v>
      </c>
      <c r="AU404" s="18" t="s">
        <v>83</v>
      </c>
    </row>
    <row r="405" s="2" customFormat="1" ht="24.15" customHeight="1">
      <c r="A405" s="37"/>
      <c r="B405" s="170"/>
      <c r="C405" s="171" t="s">
        <v>673</v>
      </c>
      <c r="D405" s="171" t="s">
        <v>133</v>
      </c>
      <c r="E405" s="172" t="s">
        <v>674</v>
      </c>
      <c r="F405" s="173" t="s">
        <v>675</v>
      </c>
      <c r="G405" s="174" t="s">
        <v>590</v>
      </c>
      <c r="H405" s="175">
        <v>1</v>
      </c>
      <c r="I405" s="176"/>
      <c r="J405" s="177">
        <f>ROUND(I405*H405,2)</f>
        <v>0</v>
      </c>
      <c r="K405" s="173" t="s">
        <v>137</v>
      </c>
      <c r="L405" s="38"/>
      <c r="M405" s="178" t="s">
        <v>1</v>
      </c>
      <c r="N405" s="179" t="s">
        <v>38</v>
      </c>
      <c r="O405" s="76"/>
      <c r="P405" s="180">
        <f>O405*H405</f>
        <v>0</v>
      </c>
      <c r="Q405" s="180">
        <v>0.10037</v>
      </c>
      <c r="R405" s="180">
        <f>Q405*H405</f>
        <v>0.10037</v>
      </c>
      <c r="S405" s="180">
        <v>0.10000000000000001</v>
      </c>
      <c r="T405" s="181">
        <f>S405*H405</f>
        <v>0.10000000000000001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2" t="s">
        <v>155</v>
      </c>
      <c r="AT405" s="182" t="s">
        <v>133</v>
      </c>
      <c r="AU405" s="182" t="s">
        <v>83</v>
      </c>
      <c r="AY405" s="18" t="s">
        <v>130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8" t="s">
        <v>81</v>
      </c>
      <c r="BK405" s="183">
        <f>ROUND(I405*H405,2)</f>
        <v>0</v>
      </c>
      <c r="BL405" s="18" t="s">
        <v>155</v>
      </c>
      <c r="BM405" s="182" t="s">
        <v>676</v>
      </c>
    </row>
    <row r="406" s="2" customFormat="1">
      <c r="A406" s="37"/>
      <c r="B406" s="38"/>
      <c r="C406" s="37"/>
      <c r="D406" s="184" t="s">
        <v>140</v>
      </c>
      <c r="E406" s="37"/>
      <c r="F406" s="185" t="s">
        <v>675</v>
      </c>
      <c r="G406" s="37"/>
      <c r="H406" s="37"/>
      <c r="I406" s="186"/>
      <c r="J406" s="37"/>
      <c r="K406" s="37"/>
      <c r="L406" s="38"/>
      <c r="M406" s="187"/>
      <c r="N406" s="188"/>
      <c r="O406" s="76"/>
      <c r="P406" s="76"/>
      <c r="Q406" s="76"/>
      <c r="R406" s="76"/>
      <c r="S406" s="76"/>
      <c r="T406" s="7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8" t="s">
        <v>140</v>
      </c>
      <c r="AU406" s="18" t="s">
        <v>83</v>
      </c>
    </row>
    <row r="407" s="2" customFormat="1">
      <c r="A407" s="37"/>
      <c r="B407" s="38"/>
      <c r="C407" s="37"/>
      <c r="D407" s="189" t="s">
        <v>142</v>
      </c>
      <c r="E407" s="37"/>
      <c r="F407" s="190" t="s">
        <v>677</v>
      </c>
      <c r="G407" s="37"/>
      <c r="H407" s="37"/>
      <c r="I407" s="186"/>
      <c r="J407" s="37"/>
      <c r="K407" s="37"/>
      <c r="L407" s="38"/>
      <c r="M407" s="187"/>
      <c r="N407" s="188"/>
      <c r="O407" s="76"/>
      <c r="P407" s="76"/>
      <c r="Q407" s="76"/>
      <c r="R407" s="76"/>
      <c r="S407" s="76"/>
      <c r="T407" s="7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8" t="s">
        <v>142</v>
      </c>
      <c r="AU407" s="18" t="s">
        <v>83</v>
      </c>
    </row>
    <row r="408" s="2" customFormat="1" ht="24.15" customHeight="1">
      <c r="A408" s="37"/>
      <c r="B408" s="170"/>
      <c r="C408" s="171" t="s">
        <v>678</v>
      </c>
      <c r="D408" s="171" t="s">
        <v>133</v>
      </c>
      <c r="E408" s="172" t="s">
        <v>679</v>
      </c>
      <c r="F408" s="173" t="s">
        <v>680</v>
      </c>
      <c r="G408" s="174" t="s">
        <v>283</v>
      </c>
      <c r="H408" s="175">
        <v>35</v>
      </c>
      <c r="I408" s="176"/>
      <c r="J408" s="177">
        <f>ROUND(I408*H408,2)</f>
        <v>0</v>
      </c>
      <c r="K408" s="173" t="s">
        <v>137</v>
      </c>
      <c r="L408" s="38"/>
      <c r="M408" s="178" t="s">
        <v>1</v>
      </c>
      <c r="N408" s="179" t="s">
        <v>38</v>
      </c>
      <c r="O408" s="76"/>
      <c r="P408" s="180">
        <f>O408*H408</f>
        <v>0</v>
      </c>
      <c r="Q408" s="180">
        <v>9.0000000000000006E-05</v>
      </c>
      <c r="R408" s="180">
        <f>Q408*H408</f>
        <v>0.00315</v>
      </c>
      <c r="S408" s="180">
        <v>0</v>
      </c>
      <c r="T408" s="18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2" t="s">
        <v>155</v>
      </c>
      <c r="AT408" s="182" t="s">
        <v>133</v>
      </c>
      <c r="AU408" s="182" t="s">
        <v>83</v>
      </c>
      <c r="AY408" s="18" t="s">
        <v>130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8" t="s">
        <v>81</v>
      </c>
      <c r="BK408" s="183">
        <f>ROUND(I408*H408,2)</f>
        <v>0</v>
      </c>
      <c r="BL408" s="18" t="s">
        <v>155</v>
      </c>
      <c r="BM408" s="182" t="s">
        <v>681</v>
      </c>
    </row>
    <row r="409" s="2" customFormat="1">
      <c r="A409" s="37"/>
      <c r="B409" s="38"/>
      <c r="C409" s="37"/>
      <c r="D409" s="184" t="s">
        <v>140</v>
      </c>
      <c r="E409" s="37"/>
      <c r="F409" s="185" t="s">
        <v>682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140</v>
      </c>
      <c r="AU409" s="18" t="s">
        <v>83</v>
      </c>
    </row>
    <row r="410" s="2" customFormat="1">
      <c r="A410" s="37"/>
      <c r="B410" s="38"/>
      <c r="C410" s="37"/>
      <c r="D410" s="189" t="s">
        <v>142</v>
      </c>
      <c r="E410" s="37"/>
      <c r="F410" s="190" t="s">
        <v>683</v>
      </c>
      <c r="G410" s="37"/>
      <c r="H410" s="37"/>
      <c r="I410" s="186"/>
      <c r="J410" s="37"/>
      <c r="K410" s="37"/>
      <c r="L410" s="38"/>
      <c r="M410" s="187"/>
      <c r="N410" s="188"/>
      <c r="O410" s="76"/>
      <c r="P410" s="76"/>
      <c r="Q410" s="76"/>
      <c r="R410" s="76"/>
      <c r="S410" s="76"/>
      <c r="T410" s="7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8" t="s">
        <v>142</v>
      </c>
      <c r="AU410" s="18" t="s">
        <v>83</v>
      </c>
    </row>
    <row r="411" s="13" customFormat="1">
      <c r="A411" s="13"/>
      <c r="B411" s="196"/>
      <c r="C411" s="13"/>
      <c r="D411" s="184" t="s">
        <v>237</v>
      </c>
      <c r="E411" s="197" t="s">
        <v>1</v>
      </c>
      <c r="F411" s="198" t="s">
        <v>684</v>
      </c>
      <c r="G411" s="13"/>
      <c r="H411" s="199">
        <v>35</v>
      </c>
      <c r="I411" s="200"/>
      <c r="J411" s="13"/>
      <c r="K411" s="13"/>
      <c r="L411" s="196"/>
      <c r="M411" s="201"/>
      <c r="N411" s="202"/>
      <c r="O411" s="202"/>
      <c r="P411" s="202"/>
      <c r="Q411" s="202"/>
      <c r="R411" s="202"/>
      <c r="S411" s="202"/>
      <c r="T411" s="20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7" t="s">
        <v>237</v>
      </c>
      <c r="AU411" s="197" t="s">
        <v>83</v>
      </c>
      <c r="AV411" s="13" t="s">
        <v>83</v>
      </c>
      <c r="AW411" s="13" t="s">
        <v>30</v>
      </c>
      <c r="AX411" s="13" t="s">
        <v>81</v>
      </c>
      <c r="AY411" s="197" t="s">
        <v>130</v>
      </c>
    </row>
    <row r="412" s="12" customFormat="1" ht="22.8" customHeight="1">
      <c r="A412" s="12"/>
      <c r="B412" s="157"/>
      <c r="C412" s="12"/>
      <c r="D412" s="158" t="s">
        <v>72</v>
      </c>
      <c r="E412" s="168" t="s">
        <v>182</v>
      </c>
      <c r="F412" s="168" t="s">
        <v>685</v>
      </c>
      <c r="G412" s="12"/>
      <c r="H412" s="12"/>
      <c r="I412" s="160"/>
      <c r="J412" s="169">
        <f>BK412</f>
        <v>0</v>
      </c>
      <c r="K412" s="12"/>
      <c r="L412" s="157"/>
      <c r="M412" s="162"/>
      <c r="N412" s="163"/>
      <c r="O412" s="163"/>
      <c r="P412" s="164">
        <f>SUM(P413:P521)</f>
        <v>0</v>
      </c>
      <c r="Q412" s="163"/>
      <c r="R412" s="164">
        <f>SUM(R413:R521)</f>
        <v>95.644609200000019</v>
      </c>
      <c r="S412" s="163"/>
      <c r="T412" s="165">
        <f>SUM(T413:T521)</f>
        <v>6.3290000000000006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8" t="s">
        <v>81</v>
      </c>
      <c r="AT412" s="166" t="s">
        <v>72</v>
      </c>
      <c r="AU412" s="166" t="s">
        <v>81</v>
      </c>
      <c r="AY412" s="158" t="s">
        <v>130</v>
      </c>
      <c r="BK412" s="167">
        <f>SUM(BK413:BK521)</f>
        <v>0</v>
      </c>
    </row>
    <row r="413" s="2" customFormat="1" ht="24.15" customHeight="1">
      <c r="A413" s="37"/>
      <c r="B413" s="170"/>
      <c r="C413" s="171" t="s">
        <v>686</v>
      </c>
      <c r="D413" s="171" t="s">
        <v>133</v>
      </c>
      <c r="E413" s="172" t="s">
        <v>687</v>
      </c>
      <c r="F413" s="173" t="s">
        <v>688</v>
      </c>
      <c r="G413" s="174" t="s">
        <v>283</v>
      </c>
      <c r="H413" s="175">
        <v>8</v>
      </c>
      <c r="I413" s="176"/>
      <c r="J413" s="177">
        <f>ROUND(I413*H413,2)</f>
        <v>0</v>
      </c>
      <c r="K413" s="173" t="s">
        <v>137</v>
      </c>
      <c r="L413" s="38"/>
      <c r="M413" s="178" t="s">
        <v>1</v>
      </c>
      <c r="N413" s="179" t="s">
        <v>38</v>
      </c>
      <c r="O413" s="76"/>
      <c r="P413" s="180">
        <f>O413*H413</f>
        <v>0</v>
      </c>
      <c r="Q413" s="180">
        <v>0</v>
      </c>
      <c r="R413" s="180">
        <f>Q413*H413</f>
        <v>0</v>
      </c>
      <c r="S413" s="180">
        <v>0.68300000000000005</v>
      </c>
      <c r="T413" s="181">
        <f>S413*H413</f>
        <v>5.4640000000000004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2" t="s">
        <v>155</v>
      </c>
      <c r="AT413" s="182" t="s">
        <v>133</v>
      </c>
      <c r="AU413" s="182" t="s">
        <v>83</v>
      </c>
      <c r="AY413" s="18" t="s">
        <v>130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8" t="s">
        <v>81</v>
      </c>
      <c r="BK413" s="183">
        <f>ROUND(I413*H413,2)</f>
        <v>0</v>
      </c>
      <c r="BL413" s="18" t="s">
        <v>155</v>
      </c>
      <c r="BM413" s="182" t="s">
        <v>689</v>
      </c>
    </row>
    <row r="414" s="2" customFormat="1">
      <c r="A414" s="37"/>
      <c r="B414" s="38"/>
      <c r="C414" s="37"/>
      <c r="D414" s="184" t="s">
        <v>140</v>
      </c>
      <c r="E414" s="37"/>
      <c r="F414" s="185" t="s">
        <v>690</v>
      </c>
      <c r="G414" s="37"/>
      <c r="H414" s="37"/>
      <c r="I414" s="186"/>
      <c r="J414" s="37"/>
      <c r="K414" s="37"/>
      <c r="L414" s="38"/>
      <c r="M414" s="187"/>
      <c r="N414" s="188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140</v>
      </c>
      <c r="AU414" s="18" t="s">
        <v>83</v>
      </c>
    </row>
    <row r="415" s="2" customFormat="1">
      <c r="A415" s="37"/>
      <c r="B415" s="38"/>
      <c r="C415" s="37"/>
      <c r="D415" s="189" t="s">
        <v>142</v>
      </c>
      <c r="E415" s="37"/>
      <c r="F415" s="190" t="s">
        <v>691</v>
      </c>
      <c r="G415" s="37"/>
      <c r="H415" s="37"/>
      <c r="I415" s="186"/>
      <c r="J415" s="37"/>
      <c r="K415" s="37"/>
      <c r="L415" s="38"/>
      <c r="M415" s="187"/>
      <c r="N415" s="188"/>
      <c r="O415" s="76"/>
      <c r="P415" s="76"/>
      <c r="Q415" s="76"/>
      <c r="R415" s="76"/>
      <c r="S415" s="76"/>
      <c r="T415" s="7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8" t="s">
        <v>142</v>
      </c>
      <c r="AU415" s="18" t="s">
        <v>83</v>
      </c>
    </row>
    <row r="416" s="13" customFormat="1">
      <c r="A416" s="13"/>
      <c r="B416" s="196"/>
      <c r="C416" s="13"/>
      <c r="D416" s="184" t="s">
        <v>237</v>
      </c>
      <c r="E416" s="197" t="s">
        <v>1</v>
      </c>
      <c r="F416" s="198" t="s">
        <v>692</v>
      </c>
      <c r="G416" s="13"/>
      <c r="H416" s="199">
        <v>8</v>
      </c>
      <c r="I416" s="200"/>
      <c r="J416" s="13"/>
      <c r="K416" s="13"/>
      <c r="L416" s="196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237</v>
      </c>
      <c r="AU416" s="197" t="s">
        <v>83</v>
      </c>
      <c r="AV416" s="13" t="s">
        <v>83</v>
      </c>
      <c r="AW416" s="13" t="s">
        <v>30</v>
      </c>
      <c r="AX416" s="13" t="s">
        <v>81</v>
      </c>
      <c r="AY416" s="197" t="s">
        <v>130</v>
      </c>
    </row>
    <row r="417" s="2" customFormat="1" ht="24.15" customHeight="1">
      <c r="A417" s="37"/>
      <c r="B417" s="170"/>
      <c r="C417" s="171" t="s">
        <v>693</v>
      </c>
      <c r="D417" s="171" t="s">
        <v>133</v>
      </c>
      <c r="E417" s="172" t="s">
        <v>694</v>
      </c>
      <c r="F417" s="173" t="s">
        <v>695</v>
      </c>
      <c r="G417" s="174" t="s">
        <v>590</v>
      </c>
      <c r="H417" s="175">
        <v>1</v>
      </c>
      <c r="I417" s="176"/>
      <c r="J417" s="177">
        <f>ROUND(I417*H417,2)</f>
        <v>0</v>
      </c>
      <c r="K417" s="173" t="s">
        <v>137</v>
      </c>
      <c r="L417" s="38"/>
      <c r="M417" s="178" t="s">
        <v>1</v>
      </c>
      <c r="N417" s="179" t="s">
        <v>38</v>
      </c>
      <c r="O417" s="76"/>
      <c r="P417" s="180">
        <f>O417*H417</f>
        <v>0</v>
      </c>
      <c r="Q417" s="180">
        <v>0.00069999999999999999</v>
      </c>
      <c r="R417" s="180">
        <f>Q417*H417</f>
        <v>0.00069999999999999999</v>
      </c>
      <c r="S417" s="180">
        <v>0</v>
      </c>
      <c r="T417" s="18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2" t="s">
        <v>155</v>
      </c>
      <c r="AT417" s="182" t="s">
        <v>133</v>
      </c>
      <c r="AU417" s="182" t="s">
        <v>83</v>
      </c>
      <c r="AY417" s="18" t="s">
        <v>130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8" t="s">
        <v>81</v>
      </c>
      <c r="BK417" s="183">
        <f>ROUND(I417*H417,2)</f>
        <v>0</v>
      </c>
      <c r="BL417" s="18" t="s">
        <v>155</v>
      </c>
      <c r="BM417" s="182" t="s">
        <v>696</v>
      </c>
    </row>
    <row r="418" s="2" customFormat="1">
      <c r="A418" s="37"/>
      <c r="B418" s="38"/>
      <c r="C418" s="37"/>
      <c r="D418" s="184" t="s">
        <v>140</v>
      </c>
      <c r="E418" s="37"/>
      <c r="F418" s="185" t="s">
        <v>697</v>
      </c>
      <c r="G418" s="37"/>
      <c r="H418" s="37"/>
      <c r="I418" s="186"/>
      <c r="J418" s="37"/>
      <c r="K418" s="37"/>
      <c r="L418" s="38"/>
      <c r="M418" s="187"/>
      <c r="N418" s="188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140</v>
      </c>
      <c r="AU418" s="18" t="s">
        <v>83</v>
      </c>
    </row>
    <row r="419" s="2" customFormat="1">
      <c r="A419" s="37"/>
      <c r="B419" s="38"/>
      <c r="C419" s="37"/>
      <c r="D419" s="189" t="s">
        <v>142</v>
      </c>
      <c r="E419" s="37"/>
      <c r="F419" s="190" t="s">
        <v>698</v>
      </c>
      <c r="G419" s="37"/>
      <c r="H419" s="37"/>
      <c r="I419" s="186"/>
      <c r="J419" s="37"/>
      <c r="K419" s="37"/>
      <c r="L419" s="38"/>
      <c r="M419" s="187"/>
      <c r="N419" s="188"/>
      <c r="O419" s="76"/>
      <c r="P419" s="76"/>
      <c r="Q419" s="76"/>
      <c r="R419" s="76"/>
      <c r="S419" s="76"/>
      <c r="T419" s="7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8" t="s">
        <v>142</v>
      </c>
      <c r="AU419" s="18" t="s">
        <v>83</v>
      </c>
    </row>
    <row r="420" s="13" customFormat="1">
      <c r="A420" s="13"/>
      <c r="B420" s="196"/>
      <c r="C420" s="13"/>
      <c r="D420" s="184" t="s">
        <v>237</v>
      </c>
      <c r="E420" s="197" t="s">
        <v>1</v>
      </c>
      <c r="F420" s="198" t="s">
        <v>699</v>
      </c>
      <c r="G420" s="13"/>
      <c r="H420" s="199">
        <v>1</v>
      </c>
      <c r="I420" s="200"/>
      <c r="J420" s="13"/>
      <c r="K420" s="13"/>
      <c r="L420" s="196"/>
      <c r="M420" s="201"/>
      <c r="N420" s="202"/>
      <c r="O420" s="202"/>
      <c r="P420" s="202"/>
      <c r="Q420" s="202"/>
      <c r="R420" s="202"/>
      <c r="S420" s="202"/>
      <c r="T420" s="20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7" t="s">
        <v>237</v>
      </c>
      <c r="AU420" s="197" t="s">
        <v>83</v>
      </c>
      <c r="AV420" s="13" t="s">
        <v>83</v>
      </c>
      <c r="AW420" s="13" t="s">
        <v>30</v>
      </c>
      <c r="AX420" s="13" t="s">
        <v>81</v>
      </c>
      <c r="AY420" s="197" t="s">
        <v>130</v>
      </c>
    </row>
    <row r="421" s="2" customFormat="1" ht="24.15" customHeight="1">
      <c r="A421" s="37"/>
      <c r="B421" s="170"/>
      <c r="C421" s="219" t="s">
        <v>700</v>
      </c>
      <c r="D421" s="219" t="s">
        <v>406</v>
      </c>
      <c r="E421" s="220" t="s">
        <v>701</v>
      </c>
      <c r="F421" s="221" t="s">
        <v>702</v>
      </c>
      <c r="G421" s="222" t="s">
        <v>590</v>
      </c>
      <c r="H421" s="223">
        <v>1</v>
      </c>
      <c r="I421" s="224"/>
      <c r="J421" s="225">
        <f>ROUND(I421*H421,2)</f>
        <v>0</v>
      </c>
      <c r="K421" s="221" t="s">
        <v>137</v>
      </c>
      <c r="L421" s="226"/>
      <c r="M421" s="227" t="s">
        <v>1</v>
      </c>
      <c r="N421" s="228" t="s">
        <v>38</v>
      </c>
      <c r="O421" s="76"/>
      <c r="P421" s="180">
        <f>O421*H421</f>
        <v>0</v>
      </c>
      <c r="Q421" s="180">
        <v>0.0035000000000000001</v>
      </c>
      <c r="R421" s="180">
        <f>Q421*H421</f>
        <v>0.0035000000000000001</v>
      </c>
      <c r="S421" s="180">
        <v>0</v>
      </c>
      <c r="T421" s="18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2" t="s">
        <v>177</v>
      </c>
      <c r="AT421" s="182" t="s">
        <v>406</v>
      </c>
      <c r="AU421" s="182" t="s">
        <v>83</v>
      </c>
      <c r="AY421" s="18" t="s">
        <v>130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8" t="s">
        <v>81</v>
      </c>
      <c r="BK421" s="183">
        <f>ROUND(I421*H421,2)</f>
        <v>0</v>
      </c>
      <c r="BL421" s="18" t="s">
        <v>155</v>
      </c>
      <c r="BM421" s="182" t="s">
        <v>703</v>
      </c>
    </row>
    <row r="422" s="2" customFormat="1">
      <c r="A422" s="37"/>
      <c r="B422" s="38"/>
      <c r="C422" s="37"/>
      <c r="D422" s="184" t="s">
        <v>140</v>
      </c>
      <c r="E422" s="37"/>
      <c r="F422" s="185" t="s">
        <v>702</v>
      </c>
      <c r="G422" s="37"/>
      <c r="H422" s="37"/>
      <c r="I422" s="186"/>
      <c r="J422" s="37"/>
      <c r="K422" s="37"/>
      <c r="L422" s="38"/>
      <c r="M422" s="187"/>
      <c r="N422" s="188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140</v>
      </c>
      <c r="AU422" s="18" t="s">
        <v>83</v>
      </c>
    </row>
    <row r="423" s="2" customFormat="1" ht="24.15" customHeight="1">
      <c r="A423" s="37"/>
      <c r="B423" s="170"/>
      <c r="C423" s="171" t="s">
        <v>704</v>
      </c>
      <c r="D423" s="171" t="s">
        <v>133</v>
      </c>
      <c r="E423" s="172" t="s">
        <v>705</v>
      </c>
      <c r="F423" s="173" t="s">
        <v>706</v>
      </c>
      <c r="G423" s="174" t="s">
        <v>590</v>
      </c>
      <c r="H423" s="175">
        <v>2</v>
      </c>
      <c r="I423" s="176"/>
      <c r="J423" s="177">
        <f>ROUND(I423*H423,2)</f>
        <v>0</v>
      </c>
      <c r="K423" s="173" t="s">
        <v>137</v>
      </c>
      <c r="L423" s="38"/>
      <c r="M423" s="178" t="s">
        <v>1</v>
      </c>
      <c r="N423" s="179" t="s">
        <v>38</v>
      </c>
      <c r="O423" s="76"/>
      <c r="P423" s="180">
        <f>O423*H423</f>
        <v>0</v>
      </c>
      <c r="Q423" s="180">
        <v>0.0010499999999999999</v>
      </c>
      <c r="R423" s="180">
        <f>Q423*H423</f>
        <v>0.0020999999999999999</v>
      </c>
      <c r="S423" s="180">
        <v>0</v>
      </c>
      <c r="T423" s="18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82" t="s">
        <v>155</v>
      </c>
      <c r="AT423" s="182" t="s">
        <v>133</v>
      </c>
      <c r="AU423" s="182" t="s">
        <v>83</v>
      </c>
      <c r="AY423" s="18" t="s">
        <v>130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8" t="s">
        <v>81</v>
      </c>
      <c r="BK423" s="183">
        <f>ROUND(I423*H423,2)</f>
        <v>0</v>
      </c>
      <c r="BL423" s="18" t="s">
        <v>155</v>
      </c>
      <c r="BM423" s="182" t="s">
        <v>707</v>
      </c>
    </row>
    <row r="424" s="2" customFormat="1">
      <c r="A424" s="37"/>
      <c r="B424" s="38"/>
      <c r="C424" s="37"/>
      <c r="D424" s="184" t="s">
        <v>140</v>
      </c>
      <c r="E424" s="37"/>
      <c r="F424" s="185" t="s">
        <v>708</v>
      </c>
      <c r="G424" s="37"/>
      <c r="H424" s="37"/>
      <c r="I424" s="186"/>
      <c r="J424" s="37"/>
      <c r="K424" s="37"/>
      <c r="L424" s="38"/>
      <c r="M424" s="187"/>
      <c r="N424" s="188"/>
      <c r="O424" s="76"/>
      <c r="P424" s="76"/>
      <c r="Q424" s="76"/>
      <c r="R424" s="76"/>
      <c r="S424" s="76"/>
      <c r="T424" s="7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8" t="s">
        <v>140</v>
      </c>
      <c r="AU424" s="18" t="s">
        <v>83</v>
      </c>
    </row>
    <row r="425" s="2" customFormat="1">
      <c r="A425" s="37"/>
      <c r="B425" s="38"/>
      <c r="C425" s="37"/>
      <c r="D425" s="189" t="s">
        <v>142</v>
      </c>
      <c r="E425" s="37"/>
      <c r="F425" s="190" t="s">
        <v>709</v>
      </c>
      <c r="G425" s="37"/>
      <c r="H425" s="37"/>
      <c r="I425" s="186"/>
      <c r="J425" s="37"/>
      <c r="K425" s="37"/>
      <c r="L425" s="38"/>
      <c r="M425" s="187"/>
      <c r="N425" s="188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142</v>
      </c>
      <c r="AU425" s="18" t="s">
        <v>83</v>
      </c>
    </row>
    <row r="426" s="13" customFormat="1">
      <c r="A426" s="13"/>
      <c r="B426" s="196"/>
      <c r="C426" s="13"/>
      <c r="D426" s="184" t="s">
        <v>237</v>
      </c>
      <c r="E426" s="197" t="s">
        <v>1</v>
      </c>
      <c r="F426" s="198" t="s">
        <v>710</v>
      </c>
      <c r="G426" s="13"/>
      <c r="H426" s="199">
        <v>2</v>
      </c>
      <c r="I426" s="200"/>
      <c r="J426" s="13"/>
      <c r="K426" s="13"/>
      <c r="L426" s="196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237</v>
      </c>
      <c r="AU426" s="197" t="s">
        <v>83</v>
      </c>
      <c r="AV426" s="13" t="s">
        <v>83</v>
      </c>
      <c r="AW426" s="13" t="s">
        <v>30</v>
      </c>
      <c r="AX426" s="13" t="s">
        <v>81</v>
      </c>
      <c r="AY426" s="197" t="s">
        <v>130</v>
      </c>
    </row>
    <row r="427" s="2" customFormat="1" ht="24.15" customHeight="1">
      <c r="A427" s="37"/>
      <c r="B427" s="170"/>
      <c r="C427" s="219" t="s">
        <v>711</v>
      </c>
      <c r="D427" s="219" t="s">
        <v>406</v>
      </c>
      <c r="E427" s="220" t="s">
        <v>712</v>
      </c>
      <c r="F427" s="221" t="s">
        <v>713</v>
      </c>
      <c r="G427" s="222" t="s">
        <v>590</v>
      </c>
      <c r="H427" s="223">
        <v>2</v>
      </c>
      <c r="I427" s="224"/>
      <c r="J427" s="225">
        <f>ROUND(I427*H427,2)</f>
        <v>0</v>
      </c>
      <c r="K427" s="221" t="s">
        <v>137</v>
      </c>
      <c r="L427" s="226"/>
      <c r="M427" s="227" t="s">
        <v>1</v>
      </c>
      <c r="N427" s="228" t="s">
        <v>38</v>
      </c>
      <c r="O427" s="76"/>
      <c r="P427" s="180">
        <f>O427*H427</f>
        <v>0</v>
      </c>
      <c r="Q427" s="180">
        <v>0.0155</v>
      </c>
      <c r="R427" s="180">
        <f>Q427*H427</f>
        <v>0.031</v>
      </c>
      <c r="S427" s="180">
        <v>0</v>
      </c>
      <c r="T427" s="18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2" t="s">
        <v>177</v>
      </c>
      <c r="AT427" s="182" t="s">
        <v>406</v>
      </c>
      <c r="AU427" s="182" t="s">
        <v>83</v>
      </c>
      <c r="AY427" s="18" t="s">
        <v>130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8" t="s">
        <v>81</v>
      </c>
      <c r="BK427" s="183">
        <f>ROUND(I427*H427,2)</f>
        <v>0</v>
      </c>
      <c r="BL427" s="18" t="s">
        <v>155</v>
      </c>
      <c r="BM427" s="182" t="s">
        <v>714</v>
      </c>
    </row>
    <row r="428" s="2" customFormat="1">
      <c r="A428" s="37"/>
      <c r="B428" s="38"/>
      <c r="C428" s="37"/>
      <c r="D428" s="184" t="s">
        <v>140</v>
      </c>
      <c r="E428" s="37"/>
      <c r="F428" s="185" t="s">
        <v>713</v>
      </c>
      <c r="G428" s="37"/>
      <c r="H428" s="37"/>
      <c r="I428" s="186"/>
      <c r="J428" s="37"/>
      <c r="K428" s="37"/>
      <c r="L428" s="38"/>
      <c r="M428" s="187"/>
      <c r="N428" s="188"/>
      <c r="O428" s="76"/>
      <c r="P428" s="76"/>
      <c r="Q428" s="76"/>
      <c r="R428" s="76"/>
      <c r="S428" s="76"/>
      <c r="T428" s="7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8" t="s">
        <v>140</v>
      </c>
      <c r="AU428" s="18" t="s">
        <v>83</v>
      </c>
    </row>
    <row r="429" s="2" customFormat="1" ht="24.15" customHeight="1">
      <c r="A429" s="37"/>
      <c r="B429" s="170"/>
      <c r="C429" s="171" t="s">
        <v>715</v>
      </c>
      <c r="D429" s="171" t="s">
        <v>133</v>
      </c>
      <c r="E429" s="172" t="s">
        <v>716</v>
      </c>
      <c r="F429" s="173" t="s">
        <v>717</v>
      </c>
      <c r="G429" s="174" t="s">
        <v>590</v>
      </c>
      <c r="H429" s="175">
        <v>3</v>
      </c>
      <c r="I429" s="176"/>
      <c r="J429" s="177">
        <f>ROUND(I429*H429,2)</f>
        <v>0</v>
      </c>
      <c r="K429" s="173" t="s">
        <v>137</v>
      </c>
      <c r="L429" s="38"/>
      <c r="M429" s="178" t="s">
        <v>1</v>
      </c>
      <c r="N429" s="179" t="s">
        <v>38</v>
      </c>
      <c r="O429" s="76"/>
      <c r="P429" s="180">
        <f>O429*H429</f>
        <v>0</v>
      </c>
      <c r="Q429" s="180">
        <v>0.11241</v>
      </c>
      <c r="R429" s="180">
        <f>Q429*H429</f>
        <v>0.33722999999999997</v>
      </c>
      <c r="S429" s="180">
        <v>0</v>
      </c>
      <c r="T429" s="18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2" t="s">
        <v>155</v>
      </c>
      <c r="AT429" s="182" t="s">
        <v>133</v>
      </c>
      <c r="AU429" s="182" t="s">
        <v>83</v>
      </c>
      <c r="AY429" s="18" t="s">
        <v>130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8" t="s">
        <v>81</v>
      </c>
      <c r="BK429" s="183">
        <f>ROUND(I429*H429,2)</f>
        <v>0</v>
      </c>
      <c r="BL429" s="18" t="s">
        <v>155</v>
      </c>
      <c r="BM429" s="182" t="s">
        <v>718</v>
      </c>
    </row>
    <row r="430" s="2" customFormat="1">
      <c r="A430" s="37"/>
      <c r="B430" s="38"/>
      <c r="C430" s="37"/>
      <c r="D430" s="184" t="s">
        <v>140</v>
      </c>
      <c r="E430" s="37"/>
      <c r="F430" s="185" t="s">
        <v>719</v>
      </c>
      <c r="G430" s="37"/>
      <c r="H430" s="37"/>
      <c r="I430" s="186"/>
      <c r="J430" s="37"/>
      <c r="K430" s="37"/>
      <c r="L430" s="38"/>
      <c r="M430" s="187"/>
      <c r="N430" s="188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140</v>
      </c>
      <c r="AU430" s="18" t="s">
        <v>83</v>
      </c>
    </row>
    <row r="431" s="2" customFormat="1">
      <c r="A431" s="37"/>
      <c r="B431" s="38"/>
      <c r="C431" s="37"/>
      <c r="D431" s="189" t="s">
        <v>142</v>
      </c>
      <c r="E431" s="37"/>
      <c r="F431" s="190" t="s">
        <v>720</v>
      </c>
      <c r="G431" s="37"/>
      <c r="H431" s="37"/>
      <c r="I431" s="186"/>
      <c r="J431" s="37"/>
      <c r="K431" s="37"/>
      <c r="L431" s="38"/>
      <c r="M431" s="187"/>
      <c r="N431" s="188"/>
      <c r="O431" s="76"/>
      <c r="P431" s="76"/>
      <c r="Q431" s="76"/>
      <c r="R431" s="76"/>
      <c r="S431" s="76"/>
      <c r="T431" s="7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8" t="s">
        <v>142</v>
      </c>
      <c r="AU431" s="18" t="s">
        <v>83</v>
      </c>
    </row>
    <row r="432" s="2" customFormat="1" ht="21.75" customHeight="1">
      <c r="A432" s="37"/>
      <c r="B432" s="170"/>
      <c r="C432" s="219" t="s">
        <v>721</v>
      </c>
      <c r="D432" s="219" t="s">
        <v>406</v>
      </c>
      <c r="E432" s="220" t="s">
        <v>722</v>
      </c>
      <c r="F432" s="221" t="s">
        <v>723</v>
      </c>
      <c r="G432" s="222" t="s">
        <v>590</v>
      </c>
      <c r="H432" s="223">
        <v>3</v>
      </c>
      <c r="I432" s="224"/>
      <c r="J432" s="225">
        <f>ROUND(I432*H432,2)</f>
        <v>0</v>
      </c>
      <c r="K432" s="221" t="s">
        <v>137</v>
      </c>
      <c r="L432" s="226"/>
      <c r="M432" s="227" t="s">
        <v>1</v>
      </c>
      <c r="N432" s="228" t="s">
        <v>38</v>
      </c>
      <c r="O432" s="76"/>
      <c r="P432" s="180">
        <f>O432*H432</f>
        <v>0</v>
      </c>
      <c r="Q432" s="180">
        <v>0.0025000000000000001</v>
      </c>
      <c r="R432" s="180">
        <f>Q432*H432</f>
        <v>0.0074999999999999997</v>
      </c>
      <c r="S432" s="180">
        <v>0</v>
      </c>
      <c r="T432" s="18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2" t="s">
        <v>177</v>
      </c>
      <c r="AT432" s="182" t="s">
        <v>406</v>
      </c>
      <c r="AU432" s="182" t="s">
        <v>83</v>
      </c>
      <c r="AY432" s="18" t="s">
        <v>130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18" t="s">
        <v>81</v>
      </c>
      <c r="BK432" s="183">
        <f>ROUND(I432*H432,2)</f>
        <v>0</v>
      </c>
      <c r="BL432" s="18" t="s">
        <v>155</v>
      </c>
      <c r="BM432" s="182" t="s">
        <v>724</v>
      </c>
    </row>
    <row r="433" s="2" customFormat="1">
      <c r="A433" s="37"/>
      <c r="B433" s="38"/>
      <c r="C433" s="37"/>
      <c r="D433" s="184" t="s">
        <v>140</v>
      </c>
      <c r="E433" s="37"/>
      <c r="F433" s="185" t="s">
        <v>723</v>
      </c>
      <c r="G433" s="37"/>
      <c r="H433" s="37"/>
      <c r="I433" s="186"/>
      <c r="J433" s="37"/>
      <c r="K433" s="37"/>
      <c r="L433" s="38"/>
      <c r="M433" s="187"/>
      <c r="N433" s="188"/>
      <c r="O433" s="76"/>
      <c r="P433" s="76"/>
      <c r="Q433" s="76"/>
      <c r="R433" s="76"/>
      <c r="S433" s="76"/>
      <c r="T433" s="7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8" t="s">
        <v>140</v>
      </c>
      <c r="AU433" s="18" t="s">
        <v>83</v>
      </c>
    </row>
    <row r="434" s="2" customFormat="1" ht="16.5" customHeight="1">
      <c r="A434" s="37"/>
      <c r="B434" s="170"/>
      <c r="C434" s="219" t="s">
        <v>725</v>
      </c>
      <c r="D434" s="219" t="s">
        <v>406</v>
      </c>
      <c r="E434" s="220" t="s">
        <v>726</v>
      </c>
      <c r="F434" s="221" t="s">
        <v>727</v>
      </c>
      <c r="G434" s="222" t="s">
        <v>590</v>
      </c>
      <c r="H434" s="223">
        <v>3</v>
      </c>
      <c r="I434" s="224"/>
      <c r="J434" s="225">
        <f>ROUND(I434*H434,2)</f>
        <v>0</v>
      </c>
      <c r="K434" s="221" t="s">
        <v>137</v>
      </c>
      <c r="L434" s="226"/>
      <c r="M434" s="227" t="s">
        <v>1</v>
      </c>
      <c r="N434" s="228" t="s">
        <v>38</v>
      </c>
      <c r="O434" s="76"/>
      <c r="P434" s="180">
        <f>O434*H434</f>
        <v>0</v>
      </c>
      <c r="Q434" s="180">
        <v>0.0030000000000000001</v>
      </c>
      <c r="R434" s="180">
        <f>Q434*H434</f>
        <v>0.0090000000000000011</v>
      </c>
      <c r="S434" s="180">
        <v>0</v>
      </c>
      <c r="T434" s="18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2" t="s">
        <v>177</v>
      </c>
      <c r="AT434" s="182" t="s">
        <v>406</v>
      </c>
      <c r="AU434" s="182" t="s">
        <v>83</v>
      </c>
      <c r="AY434" s="18" t="s">
        <v>130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8" t="s">
        <v>81</v>
      </c>
      <c r="BK434" s="183">
        <f>ROUND(I434*H434,2)</f>
        <v>0</v>
      </c>
      <c r="BL434" s="18" t="s">
        <v>155</v>
      </c>
      <c r="BM434" s="182" t="s">
        <v>728</v>
      </c>
    </row>
    <row r="435" s="2" customFormat="1">
      <c r="A435" s="37"/>
      <c r="B435" s="38"/>
      <c r="C435" s="37"/>
      <c r="D435" s="184" t="s">
        <v>140</v>
      </c>
      <c r="E435" s="37"/>
      <c r="F435" s="185" t="s">
        <v>727</v>
      </c>
      <c r="G435" s="37"/>
      <c r="H435" s="37"/>
      <c r="I435" s="186"/>
      <c r="J435" s="37"/>
      <c r="K435" s="37"/>
      <c r="L435" s="38"/>
      <c r="M435" s="187"/>
      <c r="N435" s="188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140</v>
      </c>
      <c r="AU435" s="18" t="s">
        <v>83</v>
      </c>
    </row>
    <row r="436" s="2" customFormat="1" ht="21.75" customHeight="1">
      <c r="A436" s="37"/>
      <c r="B436" s="170"/>
      <c r="C436" s="219" t="s">
        <v>729</v>
      </c>
      <c r="D436" s="219" t="s">
        <v>406</v>
      </c>
      <c r="E436" s="220" t="s">
        <v>730</v>
      </c>
      <c r="F436" s="221" t="s">
        <v>731</v>
      </c>
      <c r="G436" s="222" t="s">
        <v>590</v>
      </c>
      <c r="H436" s="223">
        <v>6</v>
      </c>
      <c r="I436" s="224"/>
      <c r="J436" s="225">
        <f>ROUND(I436*H436,2)</f>
        <v>0</v>
      </c>
      <c r="K436" s="221" t="s">
        <v>137</v>
      </c>
      <c r="L436" s="226"/>
      <c r="M436" s="227" t="s">
        <v>1</v>
      </c>
      <c r="N436" s="228" t="s">
        <v>38</v>
      </c>
      <c r="O436" s="76"/>
      <c r="P436" s="180">
        <f>O436*H436</f>
        <v>0</v>
      </c>
      <c r="Q436" s="180">
        <v>0.00035</v>
      </c>
      <c r="R436" s="180">
        <f>Q436*H436</f>
        <v>0.0020999999999999999</v>
      </c>
      <c r="S436" s="180">
        <v>0</v>
      </c>
      <c r="T436" s="18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2" t="s">
        <v>177</v>
      </c>
      <c r="AT436" s="182" t="s">
        <v>406</v>
      </c>
      <c r="AU436" s="182" t="s">
        <v>83</v>
      </c>
      <c r="AY436" s="18" t="s">
        <v>130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8" t="s">
        <v>81</v>
      </c>
      <c r="BK436" s="183">
        <f>ROUND(I436*H436,2)</f>
        <v>0</v>
      </c>
      <c r="BL436" s="18" t="s">
        <v>155</v>
      </c>
      <c r="BM436" s="182" t="s">
        <v>732</v>
      </c>
    </row>
    <row r="437" s="2" customFormat="1">
      <c r="A437" s="37"/>
      <c r="B437" s="38"/>
      <c r="C437" s="37"/>
      <c r="D437" s="184" t="s">
        <v>140</v>
      </c>
      <c r="E437" s="37"/>
      <c r="F437" s="185" t="s">
        <v>731</v>
      </c>
      <c r="G437" s="37"/>
      <c r="H437" s="37"/>
      <c r="I437" s="186"/>
      <c r="J437" s="37"/>
      <c r="K437" s="37"/>
      <c r="L437" s="38"/>
      <c r="M437" s="187"/>
      <c r="N437" s="188"/>
      <c r="O437" s="76"/>
      <c r="P437" s="76"/>
      <c r="Q437" s="76"/>
      <c r="R437" s="76"/>
      <c r="S437" s="76"/>
      <c r="T437" s="7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8" t="s">
        <v>140</v>
      </c>
      <c r="AU437" s="18" t="s">
        <v>83</v>
      </c>
    </row>
    <row r="438" s="2" customFormat="1" ht="16.5" customHeight="1">
      <c r="A438" s="37"/>
      <c r="B438" s="170"/>
      <c r="C438" s="219" t="s">
        <v>733</v>
      </c>
      <c r="D438" s="219" t="s">
        <v>406</v>
      </c>
      <c r="E438" s="220" t="s">
        <v>734</v>
      </c>
      <c r="F438" s="221" t="s">
        <v>735</v>
      </c>
      <c r="G438" s="222" t="s">
        <v>590</v>
      </c>
      <c r="H438" s="223">
        <v>3</v>
      </c>
      <c r="I438" s="224"/>
      <c r="J438" s="225">
        <f>ROUND(I438*H438,2)</f>
        <v>0</v>
      </c>
      <c r="K438" s="221" t="s">
        <v>137</v>
      </c>
      <c r="L438" s="226"/>
      <c r="M438" s="227" t="s">
        <v>1</v>
      </c>
      <c r="N438" s="228" t="s">
        <v>38</v>
      </c>
      <c r="O438" s="76"/>
      <c r="P438" s="180">
        <f>O438*H438</f>
        <v>0</v>
      </c>
      <c r="Q438" s="180">
        <v>0.00010000000000000001</v>
      </c>
      <c r="R438" s="180">
        <f>Q438*H438</f>
        <v>0.00030000000000000003</v>
      </c>
      <c r="S438" s="180">
        <v>0</v>
      </c>
      <c r="T438" s="18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2" t="s">
        <v>177</v>
      </c>
      <c r="AT438" s="182" t="s">
        <v>406</v>
      </c>
      <c r="AU438" s="182" t="s">
        <v>83</v>
      </c>
      <c r="AY438" s="18" t="s">
        <v>130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8" t="s">
        <v>81</v>
      </c>
      <c r="BK438" s="183">
        <f>ROUND(I438*H438,2)</f>
        <v>0</v>
      </c>
      <c r="BL438" s="18" t="s">
        <v>155</v>
      </c>
      <c r="BM438" s="182" t="s">
        <v>736</v>
      </c>
    </row>
    <row r="439" s="2" customFormat="1">
      <c r="A439" s="37"/>
      <c r="B439" s="38"/>
      <c r="C439" s="37"/>
      <c r="D439" s="184" t="s">
        <v>140</v>
      </c>
      <c r="E439" s="37"/>
      <c r="F439" s="185" t="s">
        <v>735</v>
      </c>
      <c r="G439" s="37"/>
      <c r="H439" s="37"/>
      <c r="I439" s="186"/>
      <c r="J439" s="37"/>
      <c r="K439" s="37"/>
      <c r="L439" s="38"/>
      <c r="M439" s="187"/>
      <c r="N439" s="188"/>
      <c r="O439" s="76"/>
      <c r="P439" s="76"/>
      <c r="Q439" s="76"/>
      <c r="R439" s="76"/>
      <c r="S439" s="76"/>
      <c r="T439" s="7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8" t="s">
        <v>140</v>
      </c>
      <c r="AU439" s="18" t="s">
        <v>83</v>
      </c>
    </row>
    <row r="440" s="2" customFormat="1" ht="24.15" customHeight="1">
      <c r="A440" s="37"/>
      <c r="B440" s="170"/>
      <c r="C440" s="171" t="s">
        <v>737</v>
      </c>
      <c r="D440" s="171" t="s">
        <v>133</v>
      </c>
      <c r="E440" s="172" t="s">
        <v>738</v>
      </c>
      <c r="F440" s="173" t="s">
        <v>739</v>
      </c>
      <c r="G440" s="174" t="s">
        <v>283</v>
      </c>
      <c r="H440" s="175">
        <v>29</v>
      </c>
      <c r="I440" s="176"/>
      <c r="J440" s="177">
        <f>ROUND(I440*H440,2)</f>
        <v>0</v>
      </c>
      <c r="K440" s="173" t="s">
        <v>137</v>
      </c>
      <c r="L440" s="38"/>
      <c r="M440" s="178" t="s">
        <v>1</v>
      </c>
      <c r="N440" s="179" t="s">
        <v>38</v>
      </c>
      <c r="O440" s="76"/>
      <c r="P440" s="180">
        <f>O440*H440</f>
        <v>0</v>
      </c>
      <c r="Q440" s="180">
        <v>0.00012999999999999999</v>
      </c>
      <c r="R440" s="180">
        <f>Q440*H440</f>
        <v>0.0037699999999999995</v>
      </c>
      <c r="S440" s="180">
        <v>0</v>
      </c>
      <c r="T440" s="18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2" t="s">
        <v>155</v>
      </c>
      <c r="AT440" s="182" t="s">
        <v>133</v>
      </c>
      <c r="AU440" s="182" t="s">
        <v>83</v>
      </c>
      <c r="AY440" s="18" t="s">
        <v>130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8" t="s">
        <v>81</v>
      </c>
      <c r="BK440" s="183">
        <f>ROUND(I440*H440,2)</f>
        <v>0</v>
      </c>
      <c r="BL440" s="18" t="s">
        <v>155</v>
      </c>
      <c r="BM440" s="182" t="s">
        <v>740</v>
      </c>
    </row>
    <row r="441" s="2" customFormat="1">
      <c r="A441" s="37"/>
      <c r="B441" s="38"/>
      <c r="C441" s="37"/>
      <c r="D441" s="184" t="s">
        <v>140</v>
      </c>
      <c r="E441" s="37"/>
      <c r="F441" s="185" t="s">
        <v>741</v>
      </c>
      <c r="G441" s="37"/>
      <c r="H441" s="37"/>
      <c r="I441" s="186"/>
      <c r="J441" s="37"/>
      <c r="K441" s="37"/>
      <c r="L441" s="38"/>
      <c r="M441" s="187"/>
      <c r="N441" s="188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140</v>
      </c>
      <c r="AU441" s="18" t="s">
        <v>83</v>
      </c>
    </row>
    <row r="442" s="2" customFormat="1">
      <c r="A442" s="37"/>
      <c r="B442" s="38"/>
      <c r="C442" s="37"/>
      <c r="D442" s="189" t="s">
        <v>142</v>
      </c>
      <c r="E442" s="37"/>
      <c r="F442" s="190" t="s">
        <v>742</v>
      </c>
      <c r="G442" s="37"/>
      <c r="H442" s="37"/>
      <c r="I442" s="186"/>
      <c r="J442" s="37"/>
      <c r="K442" s="37"/>
      <c r="L442" s="38"/>
      <c r="M442" s="187"/>
      <c r="N442" s="188"/>
      <c r="O442" s="76"/>
      <c r="P442" s="76"/>
      <c r="Q442" s="76"/>
      <c r="R442" s="76"/>
      <c r="S442" s="76"/>
      <c r="T442" s="7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8" t="s">
        <v>142</v>
      </c>
      <c r="AU442" s="18" t="s">
        <v>83</v>
      </c>
    </row>
    <row r="443" s="13" customFormat="1">
      <c r="A443" s="13"/>
      <c r="B443" s="196"/>
      <c r="C443" s="13"/>
      <c r="D443" s="184" t="s">
        <v>237</v>
      </c>
      <c r="E443" s="197" t="s">
        <v>1</v>
      </c>
      <c r="F443" s="198" t="s">
        <v>743</v>
      </c>
      <c r="G443" s="13"/>
      <c r="H443" s="199">
        <v>29</v>
      </c>
      <c r="I443" s="200"/>
      <c r="J443" s="13"/>
      <c r="K443" s="13"/>
      <c r="L443" s="196"/>
      <c r="M443" s="201"/>
      <c r="N443" s="202"/>
      <c r="O443" s="202"/>
      <c r="P443" s="202"/>
      <c r="Q443" s="202"/>
      <c r="R443" s="202"/>
      <c r="S443" s="202"/>
      <c r="T443" s="20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237</v>
      </c>
      <c r="AU443" s="197" t="s">
        <v>83</v>
      </c>
      <c r="AV443" s="13" t="s">
        <v>83</v>
      </c>
      <c r="AW443" s="13" t="s">
        <v>30</v>
      </c>
      <c r="AX443" s="13" t="s">
        <v>81</v>
      </c>
      <c r="AY443" s="197" t="s">
        <v>130</v>
      </c>
    </row>
    <row r="444" s="2" customFormat="1" ht="24.15" customHeight="1">
      <c r="A444" s="37"/>
      <c r="B444" s="170"/>
      <c r="C444" s="171" t="s">
        <v>744</v>
      </c>
      <c r="D444" s="171" t="s">
        <v>133</v>
      </c>
      <c r="E444" s="172" t="s">
        <v>745</v>
      </c>
      <c r="F444" s="173" t="s">
        <v>746</v>
      </c>
      <c r="G444" s="174" t="s">
        <v>233</v>
      </c>
      <c r="H444" s="175">
        <v>1</v>
      </c>
      <c r="I444" s="176"/>
      <c r="J444" s="177">
        <f>ROUND(I444*H444,2)</f>
        <v>0</v>
      </c>
      <c r="K444" s="173" t="s">
        <v>137</v>
      </c>
      <c r="L444" s="38"/>
      <c r="M444" s="178" t="s">
        <v>1</v>
      </c>
      <c r="N444" s="179" t="s">
        <v>38</v>
      </c>
      <c r="O444" s="76"/>
      <c r="P444" s="180">
        <f>O444*H444</f>
        <v>0</v>
      </c>
      <c r="Q444" s="180">
        <v>0.0014499999999999999</v>
      </c>
      <c r="R444" s="180">
        <f>Q444*H444</f>
        <v>0.0014499999999999999</v>
      </c>
      <c r="S444" s="180">
        <v>0</v>
      </c>
      <c r="T444" s="18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2" t="s">
        <v>155</v>
      </c>
      <c r="AT444" s="182" t="s">
        <v>133</v>
      </c>
      <c r="AU444" s="182" t="s">
        <v>83</v>
      </c>
      <c r="AY444" s="18" t="s">
        <v>130</v>
      </c>
      <c r="BE444" s="183">
        <f>IF(N444="základní",J444,0)</f>
        <v>0</v>
      </c>
      <c r="BF444" s="183">
        <f>IF(N444="snížená",J444,0)</f>
        <v>0</v>
      </c>
      <c r="BG444" s="183">
        <f>IF(N444="zákl. přenesená",J444,0)</f>
        <v>0</v>
      </c>
      <c r="BH444" s="183">
        <f>IF(N444="sníž. přenesená",J444,0)</f>
        <v>0</v>
      </c>
      <c r="BI444" s="183">
        <f>IF(N444="nulová",J444,0)</f>
        <v>0</v>
      </c>
      <c r="BJ444" s="18" t="s">
        <v>81</v>
      </c>
      <c r="BK444" s="183">
        <f>ROUND(I444*H444,2)</f>
        <v>0</v>
      </c>
      <c r="BL444" s="18" t="s">
        <v>155</v>
      </c>
      <c r="BM444" s="182" t="s">
        <v>747</v>
      </c>
    </row>
    <row r="445" s="2" customFormat="1">
      <c r="A445" s="37"/>
      <c r="B445" s="38"/>
      <c r="C445" s="37"/>
      <c r="D445" s="184" t="s">
        <v>140</v>
      </c>
      <c r="E445" s="37"/>
      <c r="F445" s="185" t="s">
        <v>748</v>
      </c>
      <c r="G445" s="37"/>
      <c r="H445" s="37"/>
      <c r="I445" s="186"/>
      <c r="J445" s="37"/>
      <c r="K445" s="37"/>
      <c r="L445" s="38"/>
      <c r="M445" s="187"/>
      <c r="N445" s="188"/>
      <c r="O445" s="76"/>
      <c r="P445" s="76"/>
      <c r="Q445" s="76"/>
      <c r="R445" s="76"/>
      <c r="S445" s="76"/>
      <c r="T445" s="7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8" t="s">
        <v>140</v>
      </c>
      <c r="AU445" s="18" t="s">
        <v>83</v>
      </c>
    </row>
    <row r="446" s="2" customFormat="1">
      <c r="A446" s="37"/>
      <c r="B446" s="38"/>
      <c r="C446" s="37"/>
      <c r="D446" s="189" t="s">
        <v>142</v>
      </c>
      <c r="E446" s="37"/>
      <c r="F446" s="190" t="s">
        <v>749</v>
      </c>
      <c r="G446" s="37"/>
      <c r="H446" s="37"/>
      <c r="I446" s="186"/>
      <c r="J446" s="37"/>
      <c r="K446" s="37"/>
      <c r="L446" s="38"/>
      <c r="M446" s="187"/>
      <c r="N446" s="188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142</v>
      </c>
      <c r="AU446" s="18" t="s">
        <v>83</v>
      </c>
    </row>
    <row r="447" s="13" customFormat="1">
      <c r="A447" s="13"/>
      <c r="B447" s="196"/>
      <c r="C447" s="13"/>
      <c r="D447" s="184" t="s">
        <v>237</v>
      </c>
      <c r="E447" s="197" t="s">
        <v>1</v>
      </c>
      <c r="F447" s="198" t="s">
        <v>750</v>
      </c>
      <c r="G447" s="13"/>
      <c r="H447" s="199">
        <v>1</v>
      </c>
      <c r="I447" s="200"/>
      <c r="J447" s="13"/>
      <c r="K447" s="13"/>
      <c r="L447" s="196"/>
      <c r="M447" s="201"/>
      <c r="N447" s="202"/>
      <c r="O447" s="202"/>
      <c r="P447" s="202"/>
      <c r="Q447" s="202"/>
      <c r="R447" s="202"/>
      <c r="S447" s="202"/>
      <c r="T447" s="20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7" t="s">
        <v>237</v>
      </c>
      <c r="AU447" s="197" t="s">
        <v>83</v>
      </c>
      <c r="AV447" s="13" t="s">
        <v>83</v>
      </c>
      <c r="AW447" s="13" t="s">
        <v>30</v>
      </c>
      <c r="AX447" s="13" t="s">
        <v>81</v>
      </c>
      <c r="AY447" s="197" t="s">
        <v>130</v>
      </c>
    </row>
    <row r="448" s="2" customFormat="1" ht="24.15" customHeight="1">
      <c r="A448" s="37"/>
      <c r="B448" s="170"/>
      <c r="C448" s="171" t="s">
        <v>751</v>
      </c>
      <c r="D448" s="171" t="s">
        <v>133</v>
      </c>
      <c r="E448" s="172" t="s">
        <v>752</v>
      </c>
      <c r="F448" s="173" t="s">
        <v>753</v>
      </c>
      <c r="G448" s="174" t="s">
        <v>283</v>
      </c>
      <c r="H448" s="175">
        <v>29</v>
      </c>
      <c r="I448" s="176"/>
      <c r="J448" s="177">
        <f>ROUND(I448*H448,2)</f>
        <v>0</v>
      </c>
      <c r="K448" s="173" t="s">
        <v>137</v>
      </c>
      <c r="L448" s="38"/>
      <c r="M448" s="178" t="s">
        <v>1</v>
      </c>
      <c r="N448" s="179" t="s">
        <v>38</v>
      </c>
      <c r="O448" s="76"/>
      <c r="P448" s="180">
        <f>O448*H448</f>
        <v>0</v>
      </c>
      <c r="Q448" s="180">
        <v>0.00033</v>
      </c>
      <c r="R448" s="180">
        <f>Q448*H448</f>
        <v>0.0095700000000000004</v>
      </c>
      <c r="S448" s="180">
        <v>0</v>
      </c>
      <c r="T448" s="18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2" t="s">
        <v>155</v>
      </c>
      <c r="AT448" s="182" t="s">
        <v>133</v>
      </c>
      <c r="AU448" s="182" t="s">
        <v>83</v>
      </c>
      <c r="AY448" s="18" t="s">
        <v>130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18" t="s">
        <v>81</v>
      </c>
      <c r="BK448" s="183">
        <f>ROUND(I448*H448,2)</f>
        <v>0</v>
      </c>
      <c r="BL448" s="18" t="s">
        <v>155</v>
      </c>
      <c r="BM448" s="182" t="s">
        <v>754</v>
      </c>
    </row>
    <row r="449" s="2" customFormat="1">
      <c r="A449" s="37"/>
      <c r="B449" s="38"/>
      <c r="C449" s="37"/>
      <c r="D449" s="184" t="s">
        <v>140</v>
      </c>
      <c r="E449" s="37"/>
      <c r="F449" s="185" t="s">
        <v>755</v>
      </c>
      <c r="G449" s="37"/>
      <c r="H449" s="37"/>
      <c r="I449" s="186"/>
      <c r="J449" s="37"/>
      <c r="K449" s="37"/>
      <c r="L449" s="38"/>
      <c r="M449" s="187"/>
      <c r="N449" s="188"/>
      <c r="O449" s="76"/>
      <c r="P449" s="76"/>
      <c r="Q449" s="76"/>
      <c r="R449" s="76"/>
      <c r="S449" s="76"/>
      <c r="T449" s="7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8" t="s">
        <v>140</v>
      </c>
      <c r="AU449" s="18" t="s">
        <v>83</v>
      </c>
    </row>
    <row r="450" s="2" customFormat="1">
      <c r="A450" s="37"/>
      <c r="B450" s="38"/>
      <c r="C450" s="37"/>
      <c r="D450" s="189" t="s">
        <v>142</v>
      </c>
      <c r="E450" s="37"/>
      <c r="F450" s="190" t="s">
        <v>756</v>
      </c>
      <c r="G450" s="37"/>
      <c r="H450" s="37"/>
      <c r="I450" s="186"/>
      <c r="J450" s="37"/>
      <c r="K450" s="37"/>
      <c r="L450" s="38"/>
      <c r="M450" s="187"/>
      <c r="N450" s="188"/>
      <c r="O450" s="76"/>
      <c r="P450" s="76"/>
      <c r="Q450" s="76"/>
      <c r="R450" s="76"/>
      <c r="S450" s="76"/>
      <c r="T450" s="7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8" t="s">
        <v>142</v>
      </c>
      <c r="AU450" s="18" t="s">
        <v>83</v>
      </c>
    </row>
    <row r="451" s="13" customFormat="1">
      <c r="A451" s="13"/>
      <c r="B451" s="196"/>
      <c r="C451" s="13"/>
      <c r="D451" s="184" t="s">
        <v>237</v>
      </c>
      <c r="E451" s="197" t="s">
        <v>1</v>
      </c>
      <c r="F451" s="198" t="s">
        <v>743</v>
      </c>
      <c r="G451" s="13"/>
      <c r="H451" s="199">
        <v>29</v>
      </c>
      <c r="I451" s="200"/>
      <c r="J451" s="13"/>
      <c r="K451" s="13"/>
      <c r="L451" s="196"/>
      <c r="M451" s="201"/>
      <c r="N451" s="202"/>
      <c r="O451" s="202"/>
      <c r="P451" s="202"/>
      <c r="Q451" s="202"/>
      <c r="R451" s="202"/>
      <c r="S451" s="202"/>
      <c r="T451" s="20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7" t="s">
        <v>237</v>
      </c>
      <c r="AU451" s="197" t="s">
        <v>83</v>
      </c>
      <c r="AV451" s="13" t="s">
        <v>83</v>
      </c>
      <c r="AW451" s="13" t="s">
        <v>30</v>
      </c>
      <c r="AX451" s="13" t="s">
        <v>81</v>
      </c>
      <c r="AY451" s="197" t="s">
        <v>130</v>
      </c>
    </row>
    <row r="452" s="2" customFormat="1" ht="24.15" customHeight="1">
      <c r="A452" s="37"/>
      <c r="B452" s="170"/>
      <c r="C452" s="171" t="s">
        <v>757</v>
      </c>
      <c r="D452" s="171" t="s">
        <v>133</v>
      </c>
      <c r="E452" s="172" t="s">
        <v>758</v>
      </c>
      <c r="F452" s="173" t="s">
        <v>759</v>
      </c>
      <c r="G452" s="174" t="s">
        <v>233</v>
      </c>
      <c r="H452" s="175">
        <v>1</v>
      </c>
      <c r="I452" s="176"/>
      <c r="J452" s="177">
        <f>ROUND(I452*H452,2)</f>
        <v>0</v>
      </c>
      <c r="K452" s="173" t="s">
        <v>137</v>
      </c>
      <c r="L452" s="38"/>
      <c r="M452" s="178" t="s">
        <v>1</v>
      </c>
      <c r="N452" s="179" t="s">
        <v>38</v>
      </c>
      <c r="O452" s="76"/>
      <c r="P452" s="180">
        <f>O452*H452</f>
        <v>0</v>
      </c>
      <c r="Q452" s="180">
        <v>0.0025999999999999999</v>
      </c>
      <c r="R452" s="180">
        <f>Q452*H452</f>
        <v>0.0025999999999999999</v>
      </c>
      <c r="S452" s="180">
        <v>0</v>
      </c>
      <c r="T452" s="18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2" t="s">
        <v>155</v>
      </c>
      <c r="AT452" s="182" t="s">
        <v>133</v>
      </c>
      <c r="AU452" s="182" t="s">
        <v>83</v>
      </c>
      <c r="AY452" s="18" t="s">
        <v>130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8" t="s">
        <v>81</v>
      </c>
      <c r="BK452" s="183">
        <f>ROUND(I452*H452,2)</f>
        <v>0</v>
      </c>
      <c r="BL452" s="18" t="s">
        <v>155</v>
      </c>
      <c r="BM452" s="182" t="s">
        <v>760</v>
      </c>
    </row>
    <row r="453" s="2" customFormat="1">
      <c r="A453" s="37"/>
      <c r="B453" s="38"/>
      <c r="C453" s="37"/>
      <c r="D453" s="184" t="s">
        <v>140</v>
      </c>
      <c r="E453" s="37"/>
      <c r="F453" s="185" t="s">
        <v>761</v>
      </c>
      <c r="G453" s="37"/>
      <c r="H453" s="37"/>
      <c r="I453" s="186"/>
      <c r="J453" s="37"/>
      <c r="K453" s="37"/>
      <c r="L453" s="38"/>
      <c r="M453" s="187"/>
      <c r="N453" s="188"/>
      <c r="O453" s="76"/>
      <c r="P453" s="76"/>
      <c r="Q453" s="76"/>
      <c r="R453" s="76"/>
      <c r="S453" s="76"/>
      <c r="T453" s="7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8" t="s">
        <v>140</v>
      </c>
      <c r="AU453" s="18" t="s">
        <v>83</v>
      </c>
    </row>
    <row r="454" s="2" customFormat="1">
      <c r="A454" s="37"/>
      <c r="B454" s="38"/>
      <c r="C454" s="37"/>
      <c r="D454" s="189" t="s">
        <v>142</v>
      </c>
      <c r="E454" s="37"/>
      <c r="F454" s="190" t="s">
        <v>762</v>
      </c>
      <c r="G454" s="37"/>
      <c r="H454" s="37"/>
      <c r="I454" s="186"/>
      <c r="J454" s="37"/>
      <c r="K454" s="37"/>
      <c r="L454" s="38"/>
      <c r="M454" s="187"/>
      <c r="N454" s="188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142</v>
      </c>
      <c r="AU454" s="18" t="s">
        <v>83</v>
      </c>
    </row>
    <row r="455" s="13" customFormat="1">
      <c r="A455" s="13"/>
      <c r="B455" s="196"/>
      <c r="C455" s="13"/>
      <c r="D455" s="184" t="s">
        <v>237</v>
      </c>
      <c r="E455" s="197" t="s">
        <v>1</v>
      </c>
      <c r="F455" s="198" t="s">
        <v>750</v>
      </c>
      <c r="G455" s="13"/>
      <c r="H455" s="199">
        <v>1</v>
      </c>
      <c r="I455" s="200"/>
      <c r="J455" s="13"/>
      <c r="K455" s="13"/>
      <c r="L455" s="196"/>
      <c r="M455" s="201"/>
      <c r="N455" s="202"/>
      <c r="O455" s="202"/>
      <c r="P455" s="202"/>
      <c r="Q455" s="202"/>
      <c r="R455" s="202"/>
      <c r="S455" s="202"/>
      <c r="T455" s="20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7" t="s">
        <v>237</v>
      </c>
      <c r="AU455" s="197" t="s">
        <v>83</v>
      </c>
      <c r="AV455" s="13" t="s">
        <v>83</v>
      </c>
      <c r="AW455" s="13" t="s">
        <v>30</v>
      </c>
      <c r="AX455" s="13" t="s">
        <v>81</v>
      </c>
      <c r="AY455" s="197" t="s">
        <v>130</v>
      </c>
    </row>
    <row r="456" s="2" customFormat="1" ht="16.5" customHeight="1">
      <c r="A456" s="37"/>
      <c r="B456" s="170"/>
      <c r="C456" s="171" t="s">
        <v>763</v>
      </c>
      <c r="D456" s="171" t="s">
        <v>133</v>
      </c>
      <c r="E456" s="172" t="s">
        <v>764</v>
      </c>
      <c r="F456" s="173" t="s">
        <v>765</v>
      </c>
      <c r="G456" s="174" t="s">
        <v>283</v>
      </c>
      <c r="H456" s="175">
        <v>29</v>
      </c>
      <c r="I456" s="176"/>
      <c r="J456" s="177">
        <f>ROUND(I456*H456,2)</f>
        <v>0</v>
      </c>
      <c r="K456" s="173" t="s">
        <v>137</v>
      </c>
      <c r="L456" s="38"/>
      <c r="M456" s="178" t="s">
        <v>1</v>
      </c>
      <c r="N456" s="179" t="s">
        <v>38</v>
      </c>
      <c r="O456" s="76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2" t="s">
        <v>155</v>
      </c>
      <c r="AT456" s="182" t="s">
        <v>133</v>
      </c>
      <c r="AU456" s="182" t="s">
        <v>83</v>
      </c>
      <c r="AY456" s="18" t="s">
        <v>130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8" t="s">
        <v>81</v>
      </c>
      <c r="BK456" s="183">
        <f>ROUND(I456*H456,2)</f>
        <v>0</v>
      </c>
      <c r="BL456" s="18" t="s">
        <v>155</v>
      </c>
      <c r="BM456" s="182" t="s">
        <v>766</v>
      </c>
    </row>
    <row r="457" s="2" customFormat="1">
      <c r="A457" s="37"/>
      <c r="B457" s="38"/>
      <c r="C457" s="37"/>
      <c r="D457" s="184" t="s">
        <v>140</v>
      </c>
      <c r="E457" s="37"/>
      <c r="F457" s="185" t="s">
        <v>767</v>
      </c>
      <c r="G457" s="37"/>
      <c r="H457" s="37"/>
      <c r="I457" s="186"/>
      <c r="J457" s="37"/>
      <c r="K457" s="37"/>
      <c r="L457" s="38"/>
      <c r="M457" s="187"/>
      <c r="N457" s="188"/>
      <c r="O457" s="76"/>
      <c r="P457" s="76"/>
      <c r="Q457" s="76"/>
      <c r="R457" s="76"/>
      <c r="S457" s="76"/>
      <c r="T457" s="7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8" t="s">
        <v>140</v>
      </c>
      <c r="AU457" s="18" t="s">
        <v>83</v>
      </c>
    </row>
    <row r="458" s="2" customFormat="1">
      <c r="A458" s="37"/>
      <c r="B458" s="38"/>
      <c r="C458" s="37"/>
      <c r="D458" s="189" t="s">
        <v>142</v>
      </c>
      <c r="E458" s="37"/>
      <c r="F458" s="190" t="s">
        <v>768</v>
      </c>
      <c r="G458" s="37"/>
      <c r="H458" s="37"/>
      <c r="I458" s="186"/>
      <c r="J458" s="37"/>
      <c r="K458" s="37"/>
      <c r="L458" s="38"/>
      <c r="M458" s="187"/>
      <c r="N458" s="188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142</v>
      </c>
      <c r="AU458" s="18" t="s">
        <v>83</v>
      </c>
    </row>
    <row r="459" s="13" customFormat="1">
      <c r="A459" s="13"/>
      <c r="B459" s="196"/>
      <c r="C459" s="13"/>
      <c r="D459" s="184" t="s">
        <v>237</v>
      </c>
      <c r="E459" s="197" t="s">
        <v>1</v>
      </c>
      <c r="F459" s="198" t="s">
        <v>743</v>
      </c>
      <c r="G459" s="13"/>
      <c r="H459" s="199">
        <v>29</v>
      </c>
      <c r="I459" s="200"/>
      <c r="J459" s="13"/>
      <c r="K459" s="13"/>
      <c r="L459" s="196"/>
      <c r="M459" s="201"/>
      <c r="N459" s="202"/>
      <c r="O459" s="202"/>
      <c r="P459" s="202"/>
      <c r="Q459" s="202"/>
      <c r="R459" s="202"/>
      <c r="S459" s="202"/>
      <c r="T459" s="20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7" t="s">
        <v>237</v>
      </c>
      <c r="AU459" s="197" t="s">
        <v>83</v>
      </c>
      <c r="AV459" s="13" t="s">
        <v>83</v>
      </c>
      <c r="AW459" s="13" t="s">
        <v>30</v>
      </c>
      <c r="AX459" s="13" t="s">
        <v>81</v>
      </c>
      <c r="AY459" s="197" t="s">
        <v>130</v>
      </c>
    </row>
    <row r="460" s="2" customFormat="1" ht="16.5" customHeight="1">
      <c r="A460" s="37"/>
      <c r="B460" s="170"/>
      <c r="C460" s="171" t="s">
        <v>769</v>
      </c>
      <c r="D460" s="171" t="s">
        <v>133</v>
      </c>
      <c r="E460" s="172" t="s">
        <v>770</v>
      </c>
      <c r="F460" s="173" t="s">
        <v>771</v>
      </c>
      <c r="G460" s="174" t="s">
        <v>233</v>
      </c>
      <c r="H460" s="175">
        <v>1</v>
      </c>
      <c r="I460" s="176"/>
      <c r="J460" s="177">
        <f>ROUND(I460*H460,2)</f>
        <v>0</v>
      </c>
      <c r="K460" s="173" t="s">
        <v>137</v>
      </c>
      <c r="L460" s="38"/>
      <c r="M460" s="178" t="s">
        <v>1</v>
      </c>
      <c r="N460" s="179" t="s">
        <v>38</v>
      </c>
      <c r="O460" s="76"/>
      <c r="P460" s="180">
        <f>O460*H460</f>
        <v>0</v>
      </c>
      <c r="Q460" s="180">
        <v>1.0000000000000001E-05</v>
      </c>
      <c r="R460" s="180">
        <f>Q460*H460</f>
        <v>1.0000000000000001E-05</v>
      </c>
      <c r="S460" s="180">
        <v>0</v>
      </c>
      <c r="T460" s="18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2" t="s">
        <v>155</v>
      </c>
      <c r="AT460" s="182" t="s">
        <v>133</v>
      </c>
      <c r="AU460" s="182" t="s">
        <v>83</v>
      </c>
      <c r="AY460" s="18" t="s">
        <v>130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8" t="s">
        <v>81</v>
      </c>
      <c r="BK460" s="183">
        <f>ROUND(I460*H460,2)</f>
        <v>0</v>
      </c>
      <c r="BL460" s="18" t="s">
        <v>155</v>
      </c>
      <c r="BM460" s="182" t="s">
        <v>772</v>
      </c>
    </row>
    <row r="461" s="2" customFormat="1">
      <c r="A461" s="37"/>
      <c r="B461" s="38"/>
      <c r="C461" s="37"/>
      <c r="D461" s="184" t="s">
        <v>140</v>
      </c>
      <c r="E461" s="37"/>
      <c r="F461" s="185" t="s">
        <v>773</v>
      </c>
      <c r="G461" s="37"/>
      <c r="H461" s="37"/>
      <c r="I461" s="186"/>
      <c r="J461" s="37"/>
      <c r="K461" s="37"/>
      <c r="L461" s="38"/>
      <c r="M461" s="187"/>
      <c r="N461" s="188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140</v>
      </c>
      <c r="AU461" s="18" t="s">
        <v>83</v>
      </c>
    </row>
    <row r="462" s="2" customFormat="1">
      <c r="A462" s="37"/>
      <c r="B462" s="38"/>
      <c r="C462" s="37"/>
      <c r="D462" s="189" t="s">
        <v>142</v>
      </c>
      <c r="E462" s="37"/>
      <c r="F462" s="190" t="s">
        <v>774</v>
      </c>
      <c r="G462" s="37"/>
      <c r="H462" s="37"/>
      <c r="I462" s="186"/>
      <c r="J462" s="37"/>
      <c r="K462" s="37"/>
      <c r="L462" s="38"/>
      <c r="M462" s="187"/>
      <c r="N462" s="188"/>
      <c r="O462" s="76"/>
      <c r="P462" s="76"/>
      <c r="Q462" s="76"/>
      <c r="R462" s="76"/>
      <c r="S462" s="76"/>
      <c r="T462" s="7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8" t="s">
        <v>142</v>
      </c>
      <c r="AU462" s="18" t="s">
        <v>83</v>
      </c>
    </row>
    <row r="463" s="13" customFormat="1">
      <c r="A463" s="13"/>
      <c r="B463" s="196"/>
      <c r="C463" s="13"/>
      <c r="D463" s="184" t="s">
        <v>237</v>
      </c>
      <c r="E463" s="197" t="s">
        <v>1</v>
      </c>
      <c r="F463" s="198" t="s">
        <v>750</v>
      </c>
      <c r="G463" s="13"/>
      <c r="H463" s="199">
        <v>1</v>
      </c>
      <c r="I463" s="200"/>
      <c r="J463" s="13"/>
      <c r="K463" s="13"/>
      <c r="L463" s="196"/>
      <c r="M463" s="201"/>
      <c r="N463" s="202"/>
      <c r="O463" s="202"/>
      <c r="P463" s="202"/>
      <c r="Q463" s="202"/>
      <c r="R463" s="202"/>
      <c r="S463" s="202"/>
      <c r="T463" s="20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7" t="s">
        <v>237</v>
      </c>
      <c r="AU463" s="197" t="s">
        <v>83</v>
      </c>
      <c r="AV463" s="13" t="s">
        <v>83</v>
      </c>
      <c r="AW463" s="13" t="s">
        <v>30</v>
      </c>
      <c r="AX463" s="13" t="s">
        <v>81</v>
      </c>
      <c r="AY463" s="197" t="s">
        <v>130</v>
      </c>
    </row>
    <row r="464" s="2" customFormat="1" ht="33" customHeight="1">
      <c r="A464" s="37"/>
      <c r="B464" s="170"/>
      <c r="C464" s="171" t="s">
        <v>775</v>
      </c>
      <c r="D464" s="171" t="s">
        <v>133</v>
      </c>
      <c r="E464" s="172" t="s">
        <v>776</v>
      </c>
      <c r="F464" s="173" t="s">
        <v>777</v>
      </c>
      <c r="G464" s="174" t="s">
        <v>283</v>
      </c>
      <c r="H464" s="175">
        <v>250.16</v>
      </c>
      <c r="I464" s="176"/>
      <c r="J464" s="177">
        <f>ROUND(I464*H464,2)</f>
        <v>0</v>
      </c>
      <c r="K464" s="173" t="s">
        <v>137</v>
      </c>
      <c r="L464" s="38"/>
      <c r="M464" s="178" t="s">
        <v>1</v>
      </c>
      <c r="N464" s="179" t="s">
        <v>38</v>
      </c>
      <c r="O464" s="76"/>
      <c r="P464" s="180">
        <f>O464*H464</f>
        <v>0</v>
      </c>
      <c r="Q464" s="180">
        <v>0.15540000000000001</v>
      </c>
      <c r="R464" s="180">
        <f>Q464*H464</f>
        <v>38.874864000000002</v>
      </c>
      <c r="S464" s="180">
        <v>0</v>
      </c>
      <c r="T464" s="18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2" t="s">
        <v>155</v>
      </c>
      <c r="AT464" s="182" t="s">
        <v>133</v>
      </c>
      <c r="AU464" s="182" t="s">
        <v>83</v>
      </c>
      <c r="AY464" s="18" t="s">
        <v>130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8" t="s">
        <v>81</v>
      </c>
      <c r="BK464" s="183">
        <f>ROUND(I464*H464,2)</f>
        <v>0</v>
      </c>
      <c r="BL464" s="18" t="s">
        <v>155</v>
      </c>
      <c r="BM464" s="182" t="s">
        <v>778</v>
      </c>
    </row>
    <row r="465" s="2" customFormat="1">
      <c r="A465" s="37"/>
      <c r="B465" s="38"/>
      <c r="C465" s="37"/>
      <c r="D465" s="184" t="s">
        <v>140</v>
      </c>
      <c r="E465" s="37"/>
      <c r="F465" s="185" t="s">
        <v>779</v>
      </c>
      <c r="G465" s="37"/>
      <c r="H465" s="37"/>
      <c r="I465" s="186"/>
      <c r="J465" s="37"/>
      <c r="K465" s="37"/>
      <c r="L465" s="38"/>
      <c r="M465" s="187"/>
      <c r="N465" s="188"/>
      <c r="O465" s="76"/>
      <c r="P465" s="76"/>
      <c r="Q465" s="76"/>
      <c r="R465" s="76"/>
      <c r="S465" s="76"/>
      <c r="T465" s="7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8" t="s">
        <v>140</v>
      </c>
      <c r="AU465" s="18" t="s">
        <v>83</v>
      </c>
    </row>
    <row r="466" s="2" customFormat="1">
      <c r="A466" s="37"/>
      <c r="B466" s="38"/>
      <c r="C466" s="37"/>
      <c r="D466" s="189" t="s">
        <v>142</v>
      </c>
      <c r="E466" s="37"/>
      <c r="F466" s="190" t="s">
        <v>780</v>
      </c>
      <c r="G466" s="37"/>
      <c r="H466" s="37"/>
      <c r="I466" s="186"/>
      <c r="J466" s="37"/>
      <c r="K466" s="37"/>
      <c r="L466" s="38"/>
      <c r="M466" s="187"/>
      <c r="N466" s="188"/>
      <c r="O466" s="76"/>
      <c r="P466" s="76"/>
      <c r="Q466" s="76"/>
      <c r="R466" s="76"/>
      <c r="S466" s="76"/>
      <c r="T466" s="7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8" t="s">
        <v>142</v>
      </c>
      <c r="AU466" s="18" t="s">
        <v>83</v>
      </c>
    </row>
    <row r="467" s="13" customFormat="1">
      <c r="A467" s="13"/>
      <c r="B467" s="196"/>
      <c r="C467" s="13"/>
      <c r="D467" s="184" t="s">
        <v>237</v>
      </c>
      <c r="E467" s="197" t="s">
        <v>1</v>
      </c>
      <c r="F467" s="198" t="s">
        <v>781</v>
      </c>
      <c r="G467" s="13"/>
      <c r="H467" s="199">
        <v>192</v>
      </c>
      <c r="I467" s="200"/>
      <c r="J467" s="13"/>
      <c r="K467" s="13"/>
      <c r="L467" s="196"/>
      <c r="M467" s="201"/>
      <c r="N467" s="202"/>
      <c r="O467" s="202"/>
      <c r="P467" s="202"/>
      <c r="Q467" s="202"/>
      <c r="R467" s="202"/>
      <c r="S467" s="202"/>
      <c r="T467" s="20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7" t="s">
        <v>237</v>
      </c>
      <c r="AU467" s="197" t="s">
        <v>83</v>
      </c>
      <c r="AV467" s="13" t="s">
        <v>83</v>
      </c>
      <c r="AW467" s="13" t="s">
        <v>30</v>
      </c>
      <c r="AX467" s="13" t="s">
        <v>73</v>
      </c>
      <c r="AY467" s="197" t="s">
        <v>130</v>
      </c>
    </row>
    <row r="468" s="13" customFormat="1">
      <c r="A468" s="13"/>
      <c r="B468" s="196"/>
      <c r="C468" s="13"/>
      <c r="D468" s="184" t="s">
        <v>237</v>
      </c>
      <c r="E468" s="197" t="s">
        <v>1</v>
      </c>
      <c r="F468" s="198" t="s">
        <v>782</v>
      </c>
      <c r="G468" s="13"/>
      <c r="H468" s="199">
        <v>33</v>
      </c>
      <c r="I468" s="200"/>
      <c r="J468" s="13"/>
      <c r="K468" s="13"/>
      <c r="L468" s="196"/>
      <c r="M468" s="201"/>
      <c r="N468" s="202"/>
      <c r="O468" s="202"/>
      <c r="P468" s="202"/>
      <c r="Q468" s="202"/>
      <c r="R468" s="202"/>
      <c r="S468" s="202"/>
      <c r="T468" s="20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7" t="s">
        <v>237</v>
      </c>
      <c r="AU468" s="197" t="s">
        <v>83</v>
      </c>
      <c r="AV468" s="13" t="s">
        <v>83</v>
      </c>
      <c r="AW468" s="13" t="s">
        <v>30</v>
      </c>
      <c r="AX468" s="13" t="s">
        <v>73</v>
      </c>
      <c r="AY468" s="197" t="s">
        <v>130</v>
      </c>
    </row>
    <row r="469" s="13" customFormat="1">
      <c r="A469" s="13"/>
      <c r="B469" s="196"/>
      <c r="C469" s="13"/>
      <c r="D469" s="184" t="s">
        <v>237</v>
      </c>
      <c r="E469" s="197" t="s">
        <v>1</v>
      </c>
      <c r="F469" s="198" t="s">
        <v>783</v>
      </c>
      <c r="G469" s="13"/>
      <c r="H469" s="199">
        <v>8</v>
      </c>
      <c r="I469" s="200"/>
      <c r="J469" s="13"/>
      <c r="K469" s="13"/>
      <c r="L469" s="196"/>
      <c r="M469" s="201"/>
      <c r="N469" s="202"/>
      <c r="O469" s="202"/>
      <c r="P469" s="202"/>
      <c r="Q469" s="202"/>
      <c r="R469" s="202"/>
      <c r="S469" s="202"/>
      <c r="T469" s="20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237</v>
      </c>
      <c r="AU469" s="197" t="s">
        <v>83</v>
      </c>
      <c r="AV469" s="13" t="s">
        <v>83</v>
      </c>
      <c r="AW469" s="13" t="s">
        <v>30</v>
      </c>
      <c r="AX469" s="13" t="s">
        <v>73</v>
      </c>
      <c r="AY469" s="197" t="s">
        <v>130</v>
      </c>
    </row>
    <row r="470" s="13" customFormat="1">
      <c r="A470" s="13"/>
      <c r="B470" s="196"/>
      <c r="C470" s="13"/>
      <c r="D470" s="184" t="s">
        <v>237</v>
      </c>
      <c r="E470" s="197" t="s">
        <v>1</v>
      </c>
      <c r="F470" s="198" t="s">
        <v>784</v>
      </c>
      <c r="G470" s="13"/>
      <c r="H470" s="199">
        <v>4.6799999999999997</v>
      </c>
      <c r="I470" s="200"/>
      <c r="J470" s="13"/>
      <c r="K470" s="13"/>
      <c r="L470" s="196"/>
      <c r="M470" s="201"/>
      <c r="N470" s="202"/>
      <c r="O470" s="202"/>
      <c r="P470" s="202"/>
      <c r="Q470" s="202"/>
      <c r="R470" s="202"/>
      <c r="S470" s="202"/>
      <c r="T470" s="20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7" t="s">
        <v>237</v>
      </c>
      <c r="AU470" s="197" t="s">
        <v>83</v>
      </c>
      <c r="AV470" s="13" t="s">
        <v>83</v>
      </c>
      <c r="AW470" s="13" t="s">
        <v>30</v>
      </c>
      <c r="AX470" s="13" t="s">
        <v>73</v>
      </c>
      <c r="AY470" s="197" t="s">
        <v>130</v>
      </c>
    </row>
    <row r="471" s="13" customFormat="1">
      <c r="A471" s="13"/>
      <c r="B471" s="196"/>
      <c r="C471" s="13"/>
      <c r="D471" s="184" t="s">
        <v>237</v>
      </c>
      <c r="E471" s="197" t="s">
        <v>1</v>
      </c>
      <c r="F471" s="198" t="s">
        <v>785</v>
      </c>
      <c r="G471" s="13"/>
      <c r="H471" s="199">
        <v>12.48</v>
      </c>
      <c r="I471" s="200"/>
      <c r="J471" s="13"/>
      <c r="K471" s="13"/>
      <c r="L471" s="196"/>
      <c r="M471" s="201"/>
      <c r="N471" s="202"/>
      <c r="O471" s="202"/>
      <c r="P471" s="202"/>
      <c r="Q471" s="202"/>
      <c r="R471" s="202"/>
      <c r="S471" s="202"/>
      <c r="T471" s="20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7" t="s">
        <v>237</v>
      </c>
      <c r="AU471" s="197" t="s">
        <v>83</v>
      </c>
      <c r="AV471" s="13" t="s">
        <v>83</v>
      </c>
      <c r="AW471" s="13" t="s">
        <v>30</v>
      </c>
      <c r="AX471" s="13" t="s">
        <v>73</v>
      </c>
      <c r="AY471" s="197" t="s">
        <v>130</v>
      </c>
    </row>
    <row r="472" s="14" customFormat="1">
      <c r="A472" s="14"/>
      <c r="B472" s="204"/>
      <c r="C472" s="14"/>
      <c r="D472" s="184" t="s">
        <v>237</v>
      </c>
      <c r="E472" s="205" t="s">
        <v>1</v>
      </c>
      <c r="F472" s="206" t="s">
        <v>295</v>
      </c>
      <c r="G472" s="14"/>
      <c r="H472" s="207">
        <v>250.16</v>
      </c>
      <c r="I472" s="208"/>
      <c r="J472" s="14"/>
      <c r="K472" s="14"/>
      <c r="L472" s="204"/>
      <c r="M472" s="209"/>
      <c r="N472" s="210"/>
      <c r="O472" s="210"/>
      <c r="P472" s="210"/>
      <c r="Q472" s="210"/>
      <c r="R472" s="210"/>
      <c r="S472" s="210"/>
      <c r="T472" s="21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5" t="s">
        <v>237</v>
      </c>
      <c r="AU472" s="205" t="s">
        <v>83</v>
      </c>
      <c r="AV472" s="14" t="s">
        <v>155</v>
      </c>
      <c r="AW472" s="14" t="s">
        <v>30</v>
      </c>
      <c r="AX472" s="14" t="s">
        <v>81</v>
      </c>
      <c r="AY472" s="205" t="s">
        <v>130</v>
      </c>
    </row>
    <row r="473" s="2" customFormat="1" ht="16.5" customHeight="1">
      <c r="A473" s="37"/>
      <c r="B473" s="170"/>
      <c r="C473" s="219" t="s">
        <v>786</v>
      </c>
      <c r="D473" s="219" t="s">
        <v>406</v>
      </c>
      <c r="E473" s="220" t="s">
        <v>787</v>
      </c>
      <c r="F473" s="221" t="s">
        <v>788</v>
      </c>
      <c r="G473" s="222" t="s">
        <v>283</v>
      </c>
      <c r="H473" s="223">
        <v>195.84</v>
      </c>
      <c r="I473" s="224"/>
      <c r="J473" s="225">
        <f>ROUND(I473*H473,2)</f>
        <v>0</v>
      </c>
      <c r="K473" s="221" t="s">
        <v>137</v>
      </c>
      <c r="L473" s="226"/>
      <c r="M473" s="227" t="s">
        <v>1</v>
      </c>
      <c r="N473" s="228" t="s">
        <v>38</v>
      </c>
      <c r="O473" s="76"/>
      <c r="P473" s="180">
        <f>O473*H473</f>
        <v>0</v>
      </c>
      <c r="Q473" s="180">
        <v>0.080000000000000002</v>
      </c>
      <c r="R473" s="180">
        <f>Q473*H473</f>
        <v>15.667200000000001</v>
      </c>
      <c r="S473" s="180">
        <v>0</v>
      </c>
      <c r="T473" s="18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2" t="s">
        <v>177</v>
      </c>
      <c r="AT473" s="182" t="s">
        <v>406</v>
      </c>
      <c r="AU473" s="182" t="s">
        <v>83</v>
      </c>
      <c r="AY473" s="18" t="s">
        <v>130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8" t="s">
        <v>81</v>
      </c>
      <c r="BK473" s="183">
        <f>ROUND(I473*H473,2)</f>
        <v>0</v>
      </c>
      <c r="BL473" s="18" t="s">
        <v>155</v>
      </c>
      <c r="BM473" s="182" t="s">
        <v>789</v>
      </c>
    </row>
    <row r="474" s="2" customFormat="1">
      <c r="A474" s="37"/>
      <c r="B474" s="38"/>
      <c r="C474" s="37"/>
      <c r="D474" s="184" t="s">
        <v>140</v>
      </c>
      <c r="E474" s="37"/>
      <c r="F474" s="185" t="s">
        <v>788</v>
      </c>
      <c r="G474" s="37"/>
      <c r="H474" s="37"/>
      <c r="I474" s="186"/>
      <c r="J474" s="37"/>
      <c r="K474" s="37"/>
      <c r="L474" s="38"/>
      <c r="M474" s="187"/>
      <c r="N474" s="188"/>
      <c r="O474" s="76"/>
      <c r="P474" s="76"/>
      <c r="Q474" s="76"/>
      <c r="R474" s="76"/>
      <c r="S474" s="76"/>
      <c r="T474" s="7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8" t="s">
        <v>140</v>
      </c>
      <c r="AU474" s="18" t="s">
        <v>83</v>
      </c>
    </row>
    <row r="475" s="13" customFormat="1">
      <c r="A475" s="13"/>
      <c r="B475" s="196"/>
      <c r="C475" s="13"/>
      <c r="D475" s="184" t="s">
        <v>237</v>
      </c>
      <c r="E475" s="13"/>
      <c r="F475" s="198" t="s">
        <v>790</v>
      </c>
      <c r="G475" s="13"/>
      <c r="H475" s="199">
        <v>195.84</v>
      </c>
      <c r="I475" s="200"/>
      <c r="J475" s="13"/>
      <c r="K475" s="13"/>
      <c r="L475" s="196"/>
      <c r="M475" s="201"/>
      <c r="N475" s="202"/>
      <c r="O475" s="202"/>
      <c r="P475" s="202"/>
      <c r="Q475" s="202"/>
      <c r="R475" s="202"/>
      <c r="S475" s="202"/>
      <c r="T475" s="20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7" t="s">
        <v>237</v>
      </c>
      <c r="AU475" s="197" t="s">
        <v>83</v>
      </c>
      <c r="AV475" s="13" t="s">
        <v>83</v>
      </c>
      <c r="AW475" s="13" t="s">
        <v>3</v>
      </c>
      <c r="AX475" s="13" t="s">
        <v>81</v>
      </c>
      <c r="AY475" s="197" t="s">
        <v>130</v>
      </c>
    </row>
    <row r="476" s="2" customFormat="1" ht="24.15" customHeight="1">
      <c r="A476" s="37"/>
      <c r="B476" s="170"/>
      <c r="C476" s="219" t="s">
        <v>791</v>
      </c>
      <c r="D476" s="219" t="s">
        <v>406</v>
      </c>
      <c r="E476" s="220" t="s">
        <v>792</v>
      </c>
      <c r="F476" s="221" t="s">
        <v>793</v>
      </c>
      <c r="G476" s="222" t="s">
        <v>283</v>
      </c>
      <c r="H476" s="223">
        <v>33.659999999999997</v>
      </c>
      <c r="I476" s="224"/>
      <c r="J476" s="225">
        <f>ROUND(I476*H476,2)</f>
        <v>0</v>
      </c>
      <c r="K476" s="221" t="s">
        <v>137</v>
      </c>
      <c r="L476" s="226"/>
      <c r="M476" s="227" t="s">
        <v>1</v>
      </c>
      <c r="N476" s="228" t="s">
        <v>38</v>
      </c>
      <c r="O476" s="76"/>
      <c r="P476" s="180">
        <f>O476*H476</f>
        <v>0</v>
      </c>
      <c r="Q476" s="180">
        <v>0.048300000000000003</v>
      </c>
      <c r="R476" s="180">
        <f>Q476*H476</f>
        <v>1.625778</v>
      </c>
      <c r="S476" s="180">
        <v>0</v>
      </c>
      <c r="T476" s="18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2" t="s">
        <v>177</v>
      </c>
      <c r="AT476" s="182" t="s">
        <v>406</v>
      </c>
      <c r="AU476" s="182" t="s">
        <v>83</v>
      </c>
      <c r="AY476" s="18" t="s">
        <v>130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8" t="s">
        <v>81</v>
      </c>
      <c r="BK476" s="183">
        <f>ROUND(I476*H476,2)</f>
        <v>0</v>
      </c>
      <c r="BL476" s="18" t="s">
        <v>155</v>
      </c>
      <c r="BM476" s="182" t="s">
        <v>794</v>
      </c>
    </row>
    <row r="477" s="2" customFormat="1">
      <c r="A477" s="37"/>
      <c r="B477" s="38"/>
      <c r="C477" s="37"/>
      <c r="D477" s="184" t="s">
        <v>140</v>
      </c>
      <c r="E477" s="37"/>
      <c r="F477" s="185" t="s">
        <v>793</v>
      </c>
      <c r="G477" s="37"/>
      <c r="H477" s="37"/>
      <c r="I477" s="186"/>
      <c r="J477" s="37"/>
      <c r="K477" s="37"/>
      <c r="L477" s="38"/>
      <c r="M477" s="187"/>
      <c r="N477" s="188"/>
      <c r="O477" s="76"/>
      <c r="P477" s="76"/>
      <c r="Q477" s="76"/>
      <c r="R477" s="76"/>
      <c r="S477" s="76"/>
      <c r="T477" s="7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8" t="s">
        <v>140</v>
      </c>
      <c r="AU477" s="18" t="s">
        <v>83</v>
      </c>
    </row>
    <row r="478" s="13" customFormat="1">
      <c r="A478" s="13"/>
      <c r="B478" s="196"/>
      <c r="C478" s="13"/>
      <c r="D478" s="184" t="s">
        <v>237</v>
      </c>
      <c r="E478" s="13"/>
      <c r="F478" s="198" t="s">
        <v>795</v>
      </c>
      <c r="G478" s="13"/>
      <c r="H478" s="199">
        <v>33.659999999999997</v>
      </c>
      <c r="I478" s="200"/>
      <c r="J478" s="13"/>
      <c r="K478" s="13"/>
      <c r="L478" s="196"/>
      <c r="M478" s="201"/>
      <c r="N478" s="202"/>
      <c r="O478" s="202"/>
      <c r="P478" s="202"/>
      <c r="Q478" s="202"/>
      <c r="R478" s="202"/>
      <c r="S478" s="202"/>
      <c r="T478" s="20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7" t="s">
        <v>237</v>
      </c>
      <c r="AU478" s="197" t="s">
        <v>83</v>
      </c>
      <c r="AV478" s="13" t="s">
        <v>83</v>
      </c>
      <c r="AW478" s="13" t="s">
        <v>3</v>
      </c>
      <c r="AX478" s="13" t="s">
        <v>81</v>
      </c>
      <c r="AY478" s="197" t="s">
        <v>130</v>
      </c>
    </row>
    <row r="479" s="2" customFormat="1" ht="24.15" customHeight="1">
      <c r="A479" s="37"/>
      <c r="B479" s="170"/>
      <c r="C479" s="219" t="s">
        <v>796</v>
      </c>
      <c r="D479" s="219" t="s">
        <v>406</v>
      </c>
      <c r="E479" s="220" t="s">
        <v>797</v>
      </c>
      <c r="F479" s="221" t="s">
        <v>798</v>
      </c>
      <c r="G479" s="222" t="s">
        <v>283</v>
      </c>
      <c r="H479" s="223">
        <v>8.1600000000000001</v>
      </c>
      <c r="I479" s="224"/>
      <c r="J479" s="225">
        <f>ROUND(I479*H479,2)</f>
        <v>0</v>
      </c>
      <c r="K479" s="221" t="s">
        <v>137</v>
      </c>
      <c r="L479" s="226"/>
      <c r="M479" s="227" t="s">
        <v>1</v>
      </c>
      <c r="N479" s="228" t="s">
        <v>38</v>
      </c>
      <c r="O479" s="76"/>
      <c r="P479" s="180">
        <f>O479*H479</f>
        <v>0</v>
      </c>
      <c r="Q479" s="180">
        <v>0.065670000000000006</v>
      </c>
      <c r="R479" s="180">
        <f>Q479*H479</f>
        <v>0.5358672000000001</v>
      </c>
      <c r="S479" s="180">
        <v>0</v>
      </c>
      <c r="T479" s="181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2" t="s">
        <v>177</v>
      </c>
      <c r="AT479" s="182" t="s">
        <v>406</v>
      </c>
      <c r="AU479" s="182" t="s">
        <v>83</v>
      </c>
      <c r="AY479" s="18" t="s">
        <v>130</v>
      </c>
      <c r="BE479" s="183">
        <f>IF(N479="základní",J479,0)</f>
        <v>0</v>
      </c>
      <c r="BF479" s="183">
        <f>IF(N479="snížená",J479,0)</f>
        <v>0</v>
      </c>
      <c r="BG479" s="183">
        <f>IF(N479="zákl. přenesená",J479,0)</f>
        <v>0</v>
      </c>
      <c r="BH479" s="183">
        <f>IF(N479="sníž. přenesená",J479,0)</f>
        <v>0</v>
      </c>
      <c r="BI479" s="183">
        <f>IF(N479="nulová",J479,0)</f>
        <v>0</v>
      </c>
      <c r="BJ479" s="18" t="s">
        <v>81</v>
      </c>
      <c r="BK479" s="183">
        <f>ROUND(I479*H479,2)</f>
        <v>0</v>
      </c>
      <c r="BL479" s="18" t="s">
        <v>155</v>
      </c>
      <c r="BM479" s="182" t="s">
        <v>799</v>
      </c>
    </row>
    <row r="480" s="2" customFormat="1">
      <c r="A480" s="37"/>
      <c r="B480" s="38"/>
      <c r="C480" s="37"/>
      <c r="D480" s="184" t="s">
        <v>140</v>
      </c>
      <c r="E480" s="37"/>
      <c r="F480" s="185" t="s">
        <v>798</v>
      </c>
      <c r="G480" s="37"/>
      <c r="H480" s="37"/>
      <c r="I480" s="186"/>
      <c r="J480" s="37"/>
      <c r="K480" s="37"/>
      <c r="L480" s="38"/>
      <c r="M480" s="187"/>
      <c r="N480" s="188"/>
      <c r="O480" s="76"/>
      <c r="P480" s="76"/>
      <c r="Q480" s="76"/>
      <c r="R480" s="76"/>
      <c r="S480" s="76"/>
      <c r="T480" s="7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8" t="s">
        <v>140</v>
      </c>
      <c r="AU480" s="18" t="s">
        <v>83</v>
      </c>
    </row>
    <row r="481" s="13" customFormat="1">
      <c r="A481" s="13"/>
      <c r="B481" s="196"/>
      <c r="C481" s="13"/>
      <c r="D481" s="184" t="s">
        <v>237</v>
      </c>
      <c r="E481" s="13"/>
      <c r="F481" s="198" t="s">
        <v>800</v>
      </c>
      <c r="G481" s="13"/>
      <c r="H481" s="199">
        <v>8.1600000000000001</v>
      </c>
      <c r="I481" s="200"/>
      <c r="J481" s="13"/>
      <c r="K481" s="13"/>
      <c r="L481" s="196"/>
      <c r="M481" s="201"/>
      <c r="N481" s="202"/>
      <c r="O481" s="202"/>
      <c r="P481" s="202"/>
      <c r="Q481" s="202"/>
      <c r="R481" s="202"/>
      <c r="S481" s="202"/>
      <c r="T481" s="20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7" t="s">
        <v>237</v>
      </c>
      <c r="AU481" s="197" t="s">
        <v>83</v>
      </c>
      <c r="AV481" s="13" t="s">
        <v>83</v>
      </c>
      <c r="AW481" s="13" t="s">
        <v>3</v>
      </c>
      <c r="AX481" s="13" t="s">
        <v>81</v>
      </c>
      <c r="AY481" s="197" t="s">
        <v>130</v>
      </c>
    </row>
    <row r="482" s="2" customFormat="1" ht="24.15" customHeight="1">
      <c r="A482" s="37"/>
      <c r="B482" s="170"/>
      <c r="C482" s="219" t="s">
        <v>801</v>
      </c>
      <c r="D482" s="219" t="s">
        <v>406</v>
      </c>
      <c r="E482" s="220" t="s">
        <v>802</v>
      </c>
      <c r="F482" s="221" t="s">
        <v>803</v>
      </c>
      <c r="G482" s="222" t="s">
        <v>283</v>
      </c>
      <c r="H482" s="223">
        <v>17.503</v>
      </c>
      <c r="I482" s="224"/>
      <c r="J482" s="225">
        <f>ROUND(I482*H482,2)</f>
        <v>0</v>
      </c>
      <c r="K482" s="221" t="s">
        <v>137</v>
      </c>
      <c r="L482" s="226"/>
      <c r="M482" s="227" t="s">
        <v>1</v>
      </c>
      <c r="N482" s="228" t="s">
        <v>38</v>
      </c>
      <c r="O482" s="76"/>
      <c r="P482" s="180">
        <f>O482*H482</f>
        <v>0</v>
      </c>
      <c r="Q482" s="180">
        <v>0.12</v>
      </c>
      <c r="R482" s="180">
        <f>Q482*H482</f>
        <v>2.1003599999999998</v>
      </c>
      <c r="S482" s="180">
        <v>0</v>
      </c>
      <c r="T482" s="18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82" t="s">
        <v>177</v>
      </c>
      <c r="AT482" s="182" t="s">
        <v>406</v>
      </c>
      <c r="AU482" s="182" t="s">
        <v>83</v>
      </c>
      <c r="AY482" s="18" t="s">
        <v>130</v>
      </c>
      <c r="BE482" s="183">
        <f>IF(N482="základní",J482,0)</f>
        <v>0</v>
      </c>
      <c r="BF482" s="183">
        <f>IF(N482="snížená",J482,0)</f>
        <v>0</v>
      </c>
      <c r="BG482" s="183">
        <f>IF(N482="zákl. přenesená",J482,0)</f>
        <v>0</v>
      </c>
      <c r="BH482" s="183">
        <f>IF(N482="sníž. přenesená",J482,0)</f>
        <v>0</v>
      </c>
      <c r="BI482" s="183">
        <f>IF(N482="nulová",J482,0)</f>
        <v>0</v>
      </c>
      <c r="BJ482" s="18" t="s">
        <v>81</v>
      </c>
      <c r="BK482" s="183">
        <f>ROUND(I482*H482,2)</f>
        <v>0</v>
      </c>
      <c r="BL482" s="18" t="s">
        <v>155</v>
      </c>
      <c r="BM482" s="182" t="s">
        <v>804</v>
      </c>
    </row>
    <row r="483" s="2" customFormat="1">
      <c r="A483" s="37"/>
      <c r="B483" s="38"/>
      <c r="C483" s="37"/>
      <c r="D483" s="184" t="s">
        <v>140</v>
      </c>
      <c r="E483" s="37"/>
      <c r="F483" s="185" t="s">
        <v>803</v>
      </c>
      <c r="G483" s="37"/>
      <c r="H483" s="37"/>
      <c r="I483" s="186"/>
      <c r="J483" s="37"/>
      <c r="K483" s="37"/>
      <c r="L483" s="38"/>
      <c r="M483" s="187"/>
      <c r="N483" s="188"/>
      <c r="O483" s="76"/>
      <c r="P483" s="76"/>
      <c r="Q483" s="76"/>
      <c r="R483" s="76"/>
      <c r="S483" s="76"/>
      <c r="T483" s="7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8" t="s">
        <v>140</v>
      </c>
      <c r="AU483" s="18" t="s">
        <v>83</v>
      </c>
    </row>
    <row r="484" s="13" customFormat="1">
      <c r="A484" s="13"/>
      <c r="B484" s="196"/>
      <c r="C484" s="13"/>
      <c r="D484" s="184" t="s">
        <v>237</v>
      </c>
      <c r="E484" s="13"/>
      <c r="F484" s="198" t="s">
        <v>805</v>
      </c>
      <c r="G484" s="13"/>
      <c r="H484" s="199">
        <v>17.503</v>
      </c>
      <c r="I484" s="200"/>
      <c r="J484" s="13"/>
      <c r="K484" s="13"/>
      <c r="L484" s="196"/>
      <c r="M484" s="201"/>
      <c r="N484" s="202"/>
      <c r="O484" s="202"/>
      <c r="P484" s="202"/>
      <c r="Q484" s="202"/>
      <c r="R484" s="202"/>
      <c r="S484" s="202"/>
      <c r="T484" s="20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7" t="s">
        <v>237</v>
      </c>
      <c r="AU484" s="197" t="s">
        <v>83</v>
      </c>
      <c r="AV484" s="13" t="s">
        <v>83</v>
      </c>
      <c r="AW484" s="13" t="s">
        <v>3</v>
      </c>
      <c r="AX484" s="13" t="s">
        <v>81</v>
      </c>
      <c r="AY484" s="197" t="s">
        <v>130</v>
      </c>
    </row>
    <row r="485" s="2" customFormat="1" ht="24.15" customHeight="1">
      <c r="A485" s="37"/>
      <c r="B485" s="170"/>
      <c r="C485" s="171" t="s">
        <v>806</v>
      </c>
      <c r="D485" s="171" t="s">
        <v>133</v>
      </c>
      <c r="E485" s="172" t="s">
        <v>807</v>
      </c>
      <c r="F485" s="173" t="s">
        <v>808</v>
      </c>
      <c r="G485" s="174" t="s">
        <v>283</v>
      </c>
      <c r="H485" s="175">
        <v>149</v>
      </c>
      <c r="I485" s="176"/>
      <c r="J485" s="177">
        <f>ROUND(I485*H485,2)</f>
        <v>0</v>
      </c>
      <c r="K485" s="173" t="s">
        <v>137</v>
      </c>
      <c r="L485" s="38"/>
      <c r="M485" s="178" t="s">
        <v>1</v>
      </c>
      <c r="N485" s="179" t="s">
        <v>38</v>
      </c>
      <c r="O485" s="76"/>
      <c r="P485" s="180">
        <f>O485*H485</f>
        <v>0</v>
      </c>
      <c r="Q485" s="180">
        <v>0.085760000000000003</v>
      </c>
      <c r="R485" s="180">
        <f>Q485*H485</f>
        <v>12.77824</v>
      </c>
      <c r="S485" s="180">
        <v>0</v>
      </c>
      <c r="T485" s="181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2" t="s">
        <v>155</v>
      </c>
      <c r="AT485" s="182" t="s">
        <v>133</v>
      </c>
      <c r="AU485" s="182" t="s">
        <v>83</v>
      </c>
      <c r="AY485" s="18" t="s">
        <v>130</v>
      </c>
      <c r="BE485" s="183">
        <f>IF(N485="základní",J485,0)</f>
        <v>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8" t="s">
        <v>81</v>
      </c>
      <c r="BK485" s="183">
        <f>ROUND(I485*H485,2)</f>
        <v>0</v>
      </c>
      <c r="BL485" s="18" t="s">
        <v>155</v>
      </c>
      <c r="BM485" s="182" t="s">
        <v>809</v>
      </c>
    </row>
    <row r="486" s="2" customFormat="1">
      <c r="A486" s="37"/>
      <c r="B486" s="38"/>
      <c r="C486" s="37"/>
      <c r="D486" s="184" t="s">
        <v>140</v>
      </c>
      <c r="E486" s="37"/>
      <c r="F486" s="185" t="s">
        <v>810</v>
      </c>
      <c r="G486" s="37"/>
      <c r="H486" s="37"/>
      <c r="I486" s="186"/>
      <c r="J486" s="37"/>
      <c r="K486" s="37"/>
      <c r="L486" s="38"/>
      <c r="M486" s="187"/>
      <c r="N486" s="188"/>
      <c r="O486" s="76"/>
      <c r="P486" s="76"/>
      <c r="Q486" s="76"/>
      <c r="R486" s="76"/>
      <c r="S486" s="76"/>
      <c r="T486" s="7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8" t="s">
        <v>140</v>
      </c>
      <c r="AU486" s="18" t="s">
        <v>83</v>
      </c>
    </row>
    <row r="487" s="2" customFormat="1">
      <c r="A487" s="37"/>
      <c r="B487" s="38"/>
      <c r="C487" s="37"/>
      <c r="D487" s="189" t="s">
        <v>142</v>
      </c>
      <c r="E487" s="37"/>
      <c r="F487" s="190" t="s">
        <v>811</v>
      </c>
      <c r="G487" s="37"/>
      <c r="H487" s="37"/>
      <c r="I487" s="186"/>
      <c r="J487" s="37"/>
      <c r="K487" s="37"/>
      <c r="L487" s="38"/>
      <c r="M487" s="187"/>
      <c r="N487" s="188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142</v>
      </c>
      <c r="AU487" s="18" t="s">
        <v>83</v>
      </c>
    </row>
    <row r="488" s="13" customFormat="1">
      <c r="A488" s="13"/>
      <c r="B488" s="196"/>
      <c r="C488" s="13"/>
      <c r="D488" s="184" t="s">
        <v>237</v>
      </c>
      <c r="E488" s="197" t="s">
        <v>1</v>
      </c>
      <c r="F488" s="198" t="s">
        <v>812</v>
      </c>
      <c r="G488" s="13"/>
      <c r="H488" s="199">
        <v>149</v>
      </c>
      <c r="I488" s="200"/>
      <c r="J488" s="13"/>
      <c r="K488" s="13"/>
      <c r="L488" s="196"/>
      <c r="M488" s="201"/>
      <c r="N488" s="202"/>
      <c r="O488" s="202"/>
      <c r="P488" s="202"/>
      <c r="Q488" s="202"/>
      <c r="R488" s="202"/>
      <c r="S488" s="202"/>
      <c r="T488" s="20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7" t="s">
        <v>237</v>
      </c>
      <c r="AU488" s="197" t="s">
        <v>83</v>
      </c>
      <c r="AV488" s="13" t="s">
        <v>83</v>
      </c>
      <c r="AW488" s="13" t="s">
        <v>30</v>
      </c>
      <c r="AX488" s="13" t="s">
        <v>81</v>
      </c>
      <c r="AY488" s="197" t="s">
        <v>130</v>
      </c>
    </row>
    <row r="489" s="2" customFormat="1" ht="24.15" customHeight="1">
      <c r="A489" s="37"/>
      <c r="B489" s="170"/>
      <c r="C489" s="219" t="s">
        <v>813</v>
      </c>
      <c r="D489" s="219" t="s">
        <v>406</v>
      </c>
      <c r="E489" s="220" t="s">
        <v>814</v>
      </c>
      <c r="F489" s="221" t="s">
        <v>815</v>
      </c>
      <c r="G489" s="222" t="s">
        <v>233</v>
      </c>
      <c r="H489" s="223">
        <v>14.9</v>
      </c>
      <c r="I489" s="224"/>
      <c r="J489" s="225">
        <f>ROUND(I489*H489,2)</f>
        <v>0</v>
      </c>
      <c r="K489" s="221" t="s">
        <v>137</v>
      </c>
      <c r="L489" s="226"/>
      <c r="M489" s="227" t="s">
        <v>1</v>
      </c>
      <c r="N489" s="228" t="s">
        <v>38</v>
      </c>
      <c r="O489" s="76"/>
      <c r="P489" s="180">
        <f>O489*H489</f>
        <v>0</v>
      </c>
      <c r="Q489" s="180">
        <v>0.17599999999999999</v>
      </c>
      <c r="R489" s="180">
        <f>Q489*H489</f>
        <v>2.6223999999999998</v>
      </c>
      <c r="S489" s="180">
        <v>0</v>
      </c>
      <c r="T489" s="18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2" t="s">
        <v>177</v>
      </c>
      <c r="AT489" s="182" t="s">
        <v>406</v>
      </c>
      <c r="AU489" s="182" t="s">
        <v>83</v>
      </c>
      <c r="AY489" s="18" t="s">
        <v>130</v>
      </c>
      <c r="BE489" s="183">
        <f>IF(N489="základní",J489,0)</f>
        <v>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8" t="s">
        <v>81</v>
      </c>
      <c r="BK489" s="183">
        <f>ROUND(I489*H489,2)</f>
        <v>0</v>
      </c>
      <c r="BL489" s="18" t="s">
        <v>155</v>
      </c>
      <c r="BM489" s="182" t="s">
        <v>816</v>
      </c>
    </row>
    <row r="490" s="2" customFormat="1">
      <c r="A490" s="37"/>
      <c r="B490" s="38"/>
      <c r="C490" s="37"/>
      <c r="D490" s="184" t="s">
        <v>140</v>
      </c>
      <c r="E490" s="37"/>
      <c r="F490" s="185" t="s">
        <v>815</v>
      </c>
      <c r="G490" s="37"/>
      <c r="H490" s="37"/>
      <c r="I490" s="186"/>
      <c r="J490" s="37"/>
      <c r="K490" s="37"/>
      <c r="L490" s="38"/>
      <c r="M490" s="187"/>
      <c r="N490" s="188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140</v>
      </c>
      <c r="AU490" s="18" t="s">
        <v>83</v>
      </c>
    </row>
    <row r="491" s="13" customFormat="1">
      <c r="A491" s="13"/>
      <c r="B491" s="196"/>
      <c r="C491" s="13"/>
      <c r="D491" s="184" t="s">
        <v>237</v>
      </c>
      <c r="E491" s="197" t="s">
        <v>1</v>
      </c>
      <c r="F491" s="198" t="s">
        <v>817</v>
      </c>
      <c r="G491" s="13"/>
      <c r="H491" s="199">
        <v>14.9</v>
      </c>
      <c r="I491" s="200"/>
      <c r="J491" s="13"/>
      <c r="K491" s="13"/>
      <c r="L491" s="196"/>
      <c r="M491" s="201"/>
      <c r="N491" s="202"/>
      <c r="O491" s="202"/>
      <c r="P491" s="202"/>
      <c r="Q491" s="202"/>
      <c r="R491" s="202"/>
      <c r="S491" s="202"/>
      <c r="T491" s="20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7" t="s">
        <v>237</v>
      </c>
      <c r="AU491" s="197" t="s">
        <v>83</v>
      </c>
      <c r="AV491" s="13" t="s">
        <v>83</v>
      </c>
      <c r="AW491" s="13" t="s">
        <v>30</v>
      </c>
      <c r="AX491" s="13" t="s">
        <v>81</v>
      </c>
      <c r="AY491" s="197" t="s">
        <v>130</v>
      </c>
    </row>
    <row r="492" s="2" customFormat="1" ht="24.15" customHeight="1">
      <c r="A492" s="37"/>
      <c r="B492" s="170"/>
      <c r="C492" s="171" t="s">
        <v>818</v>
      </c>
      <c r="D492" s="171" t="s">
        <v>133</v>
      </c>
      <c r="E492" s="172" t="s">
        <v>819</v>
      </c>
      <c r="F492" s="173" t="s">
        <v>820</v>
      </c>
      <c r="G492" s="174" t="s">
        <v>283</v>
      </c>
      <c r="H492" s="175">
        <v>149</v>
      </c>
      <c r="I492" s="176"/>
      <c r="J492" s="177">
        <f>ROUND(I492*H492,2)</f>
        <v>0</v>
      </c>
      <c r="K492" s="173" t="s">
        <v>137</v>
      </c>
      <c r="L492" s="38"/>
      <c r="M492" s="178" t="s">
        <v>1</v>
      </c>
      <c r="N492" s="179" t="s">
        <v>38</v>
      </c>
      <c r="O492" s="76"/>
      <c r="P492" s="180">
        <f>O492*H492</f>
        <v>0</v>
      </c>
      <c r="Q492" s="180">
        <v>0.12095</v>
      </c>
      <c r="R492" s="180">
        <f>Q492*H492</f>
        <v>18.021550000000001</v>
      </c>
      <c r="S492" s="180">
        <v>0</v>
      </c>
      <c r="T492" s="18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2" t="s">
        <v>155</v>
      </c>
      <c r="AT492" s="182" t="s">
        <v>133</v>
      </c>
      <c r="AU492" s="182" t="s">
        <v>83</v>
      </c>
      <c r="AY492" s="18" t="s">
        <v>130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8" t="s">
        <v>81</v>
      </c>
      <c r="BK492" s="183">
        <f>ROUND(I492*H492,2)</f>
        <v>0</v>
      </c>
      <c r="BL492" s="18" t="s">
        <v>155</v>
      </c>
      <c r="BM492" s="182" t="s">
        <v>821</v>
      </c>
    </row>
    <row r="493" s="2" customFormat="1">
      <c r="A493" s="37"/>
      <c r="B493" s="38"/>
      <c r="C493" s="37"/>
      <c r="D493" s="184" t="s">
        <v>140</v>
      </c>
      <c r="E493" s="37"/>
      <c r="F493" s="185" t="s">
        <v>822</v>
      </c>
      <c r="G493" s="37"/>
      <c r="H493" s="37"/>
      <c r="I493" s="186"/>
      <c r="J493" s="37"/>
      <c r="K493" s="37"/>
      <c r="L493" s="38"/>
      <c r="M493" s="187"/>
      <c r="N493" s="188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140</v>
      </c>
      <c r="AU493" s="18" t="s">
        <v>83</v>
      </c>
    </row>
    <row r="494" s="2" customFormat="1">
      <c r="A494" s="37"/>
      <c r="B494" s="38"/>
      <c r="C494" s="37"/>
      <c r="D494" s="189" t="s">
        <v>142</v>
      </c>
      <c r="E494" s="37"/>
      <c r="F494" s="190" t="s">
        <v>823</v>
      </c>
      <c r="G494" s="37"/>
      <c r="H494" s="37"/>
      <c r="I494" s="186"/>
      <c r="J494" s="37"/>
      <c r="K494" s="37"/>
      <c r="L494" s="38"/>
      <c r="M494" s="187"/>
      <c r="N494" s="188"/>
      <c r="O494" s="76"/>
      <c r="P494" s="76"/>
      <c r="Q494" s="76"/>
      <c r="R494" s="76"/>
      <c r="S494" s="76"/>
      <c r="T494" s="7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8" t="s">
        <v>142</v>
      </c>
      <c r="AU494" s="18" t="s">
        <v>83</v>
      </c>
    </row>
    <row r="495" s="13" customFormat="1">
      <c r="A495" s="13"/>
      <c r="B495" s="196"/>
      <c r="C495" s="13"/>
      <c r="D495" s="184" t="s">
        <v>237</v>
      </c>
      <c r="E495" s="197" t="s">
        <v>1</v>
      </c>
      <c r="F495" s="198" t="s">
        <v>824</v>
      </c>
      <c r="G495" s="13"/>
      <c r="H495" s="199">
        <v>149</v>
      </c>
      <c r="I495" s="200"/>
      <c r="J495" s="13"/>
      <c r="K495" s="13"/>
      <c r="L495" s="196"/>
      <c r="M495" s="201"/>
      <c r="N495" s="202"/>
      <c r="O495" s="202"/>
      <c r="P495" s="202"/>
      <c r="Q495" s="202"/>
      <c r="R495" s="202"/>
      <c r="S495" s="202"/>
      <c r="T495" s="20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7" t="s">
        <v>237</v>
      </c>
      <c r="AU495" s="197" t="s">
        <v>83</v>
      </c>
      <c r="AV495" s="13" t="s">
        <v>83</v>
      </c>
      <c r="AW495" s="13" t="s">
        <v>30</v>
      </c>
      <c r="AX495" s="13" t="s">
        <v>81</v>
      </c>
      <c r="AY495" s="197" t="s">
        <v>130</v>
      </c>
    </row>
    <row r="496" s="2" customFormat="1" ht="24.15" customHeight="1">
      <c r="A496" s="37"/>
      <c r="B496" s="170"/>
      <c r="C496" s="219" t="s">
        <v>825</v>
      </c>
      <c r="D496" s="219" t="s">
        <v>406</v>
      </c>
      <c r="E496" s="220" t="s">
        <v>814</v>
      </c>
      <c r="F496" s="221" t="s">
        <v>815</v>
      </c>
      <c r="G496" s="222" t="s">
        <v>233</v>
      </c>
      <c r="H496" s="223">
        <v>14.9</v>
      </c>
      <c r="I496" s="224"/>
      <c r="J496" s="225">
        <f>ROUND(I496*H496,2)</f>
        <v>0</v>
      </c>
      <c r="K496" s="221" t="s">
        <v>137</v>
      </c>
      <c r="L496" s="226"/>
      <c r="M496" s="227" t="s">
        <v>1</v>
      </c>
      <c r="N496" s="228" t="s">
        <v>38</v>
      </c>
      <c r="O496" s="76"/>
      <c r="P496" s="180">
        <f>O496*H496</f>
        <v>0</v>
      </c>
      <c r="Q496" s="180">
        <v>0.17599999999999999</v>
      </c>
      <c r="R496" s="180">
        <f>Q496*H496</f>
        <v>2.6223999999999998</v>
      </c>
      <c r="S496" s="180">
        <v>0</v>
      </c>
      <c r="T496" s="18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2" t="s">
        <v>177</v>
      </c>
      <c r="AT496" s="182" t="s">
        <v>406</v>
      </c>
      <c r="AU496" s="182" t="s">
        <v>83</v>
      </c>
      <c r="AY496" s="18" t="s">
        <v>130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8" t="s">
        <v>81</v>
      </c>
      <c r="BK496" s="183">
        <f>ROUND(I496*H496,2)</f>
        <v>0</v>
      </c>
      <c r="BL496" s="18" t="s">
        <v>155</v>
      </c>
      <c r="BM496" s="182" t="s">
        <v>826</v>
      </c>
    </row>
    <row r="497" s="2" customFormat="1">
      <c r="A497" s="37"/>
      <c r="B497" s="38"/>
      <c r="C497" s="37"/>
      <c r="D497" s="184" t="s">
        <v>140</v>
      </c>
      <c r="E497" s="37"/>
      <c r="F497" s="185" t="s">
        <v>815</v>
      </c>
      <c r="G497" s="37"/>
      <c r="H497" s="37"/>
      <c r="I497" s="186"/>
      <c r="J497" s="37"/>
      <c r="K497" s="37"/>
      <c r="L497" s="38"/>
      <c r="M497" s="187"/>
      <c r="N497" s="188"/>
      <c r="O497" s="76"/>
      <c r="P497" s="76"/>
      <c r="Q497" s="76"/>
      <c r="R497" s="76"/>
      <c r="S497" s="76"/>
      <c r="T497" s="7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8" t="s">
        <v>140</v>
      </c>
      <c r="AU497" s="18" t="s">
        <v>83</v>
      </c>
    </row>
    <row r="498" s="13" customFormat="1">
      <c r="A498" s="13"/>
      <c r="B498" s="196"/>
      <c r="C498" s="13"/>
      <c r="D498" s="184" t="s">
        <v>237</v>
      </c>
      <c r="E498" s="197" t="s">
        <v>1</v>
      </c>
      <c r="F498" s="198" t="s">
        <v>817</v>
      </c>
      <c r="G498" s="13"/>
      <c r="H498" s="199">
        <v>14.9</v>
      </c>
      <c r="I498" s="200"/>
      <c r="J498" s="13"/>
      <c r="K498" s="13"/>
      <c r="L498" s="196"/>
      <c r="M498" s="201"/>
      <c r="N498" s="202"/>
      <c r="O498" s="202"/>
      <c r="P498" s="202"/>
      <c r="Q498" s="202"/>
      <c r="R498" s="202"/>
      <c r="S498" s="202"/>
      <c r="T498" s="20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7" t="s">
        <v>237</v>
      </c>
      <c r="AU498" s="197" t="s">
        <v>83</v>
      </c>
      <c r="AV498" s="13" t="s">
        <v>83</v>
      </c>
      <c r="AW498" s="13" t="s">
        <v>30</v>
      </c>
      <c r="AX498" s="13" t="s">
        <v>81</v>
      </c>
      <c r="AY498" s="197" t="s">
        <v>130</v>
      </c>
    </row>
    <row r="499" s="2" customFormat="1" ht="16.5" customHeight="1">
      <c r="A499" s="37"/>
      <c r="B499" s="170"/>
      <c r="C499" s="171" t="s">
        <v>827</v>
      </c>
      <c r="D499" s="171" t="s">
        <v>133</v>
      </c>
      <c r="E499" s="172" t="s">
        <v>828</v>
      </c>
      <c r="F499" s="173" t="s">
        <v>829</v>
      </c>
      <c r="G499" s="174" t="s">
        <v>283</v>
      </c>
      <c r="H499" s="175">
        <v>17.16</v>
      </c>
      <c r="I499" s="176"/>
      <c r="J499" s="177">
        <f>ROUND(I499*H499,2)</f>
        <v>0</v>
      </c>
      <c r="K499" s="173" t="s">
        <v>137</v>
      </c>
      <c r="L499" s="38"/>
      <c r="M499" s="178" t="s">
        <v>1</v>
      </c>
      <c r="N499" s="179" t="s">
        <v>38</v>
      </c>
      <c r="O499" s="76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82" t="s">
        <v>155</v>
      </c>
      <c r="AT499" s="182" t="s">
        <v>133</v>
      </c>
      <c r="AU499" s="182" t="s">
        <v>83</v>
      </c>
      <c r="AY499" s="18" t="s">
        <v>130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8" t="s">
        <v>81</v>
      </c>
      <c r="BK499" s="183">
        <f>ROUND(I499*H499,2)</f>
        <v>0</v>
      </c>
      <c r="BL499" s="18" t="s">
        <v>155</v>
      </c>
      <c r="BM499" s="182" t="s">
        <v>830</v>
      </c>
    </row>
    <row r="500" s="2" customFormat="1">
      <c r="A500" s="37"/>
      <c r="B500" s="38"/>
      <c r="C500" s="37"/>
      <c r="D500" s="184" t="s">
        <v>140</v>
      </c>
      <c r="E500" s="37"/>
      <c r="F500" s="185" t="s">
        <v>831</v>
      </c>
      <c r="G500" s="37"/>
      <c r="H500" s="37"/>
      <c r="I500" s="186"/>
      <c r="J500" s="37"/>
      <c r="K500" s="37"/>
      <c r="L500" s="38"/>
      <c r="M500" s="187"/>
      <c r="N500" s="188"/>
      <c r="O500" s="76"/>
      <c r="P500" s="76"/>
      <c r="Q500" s="76"/>
      <c r="R500" s="76"/>
      <c r="S500" s="76"/>
      <c r="T500" s="7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8" t="s">
        <v>140</v>
      </c>
      <c r="AU500" s="18" t="s">
        <v>83</v>
      </c>
    </row>
    <row r="501" s="2" customFormat="1">
      <c r="A501" s="37"/>
      <c r="B501" s="38"/>
      <c r="C501" s="37"/>
      <c r="D501" s="189" t="s">
        <v>142</v>
      </c>
      <c r="E501" s="37"/>
      <c r="F501" s="190" t="s">
        <v>832</v>
      </c>
      <c r="G501" s="37"/>
      <c r="H501" s="37"/>
      <c r="I501" s="186"/>
      <c r="J501" s="37"/>
      <c r="K501" s="37"/>
      <c r="L501" s="38"/>
      <c r="M501" s="187"/>
      <c r="N501" s="188"/>
      <c r="O501" s="76"/>
      <c r="P501" s="76"/>
      <c r="Q501" s="76"/>
      <c r="R501" s="76"/>
      <c r="S501" s="76"/>
      <c r="T501" s="7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8" t="s">
        <v>142</v>
      </c>
      <c r="AU501" s="18" t="s">
        <v>83</v>
      </c>
    </row>
    <row r="502" s="2" customFormat="1" ht="24.15" customHeight="1">
      <c r="A502" s="37"/>
      <c r="B502" s="170"/>
      <c r="C502" s="171" t="s">
        <v>833</v>
      </c>
      <c r="D502" s="171" t="s">
        <v>133</v>
      </c>
      <c r="E502" s="172" t="s">
        <v>834</v>
      </c>
      <c r="F502" s="173" t="s">
        <v>835</v>
      </c>
      <c r="G502" s="174" t="s">
        <v>233</v>
      </c>
      <c r="H502" s="175">
        <v>1063</v>
      </c>
      <c r="I502" s="176"/>
      <c r="J502" s="177">
        <f>ROUND(I502*H502,2)</f>
        <v>0</v>
      </c>
      <c r="K502" s="173" t="s">
        <v>137</v>
      </c>
      <c r="L502" s="38"/>
      <c r="M502" s="178" t="s">
        <v>1</v>
      </c>
      <c r="N502" s="179" t="s">
        <v>38</v>
      </c>
      <c r="O502" s="76"/>
      <c r="P502" s="180">
        <f>O502*H502</f>
        <v>0</v>
      </c>
      <c r="Q502" s="180">
        <v>0.00036000000000000002</v>
      </c>
      <c r="R502" s="180">
        <f>Q502*H502</f>
        <v>0.38268000000000002</v>
      </c>
      <c r="S502" s="180">
        <v>0</v>
      </c>
      <c r="T502" s="18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82" t="s">
        <v>155</v>
      </c>
      <c r="AT502" s="182" t="s">
        <v>133</v>
      </c>
      <c r="AU502" s="182" t="s">
        <v>83</v>
      </c>
      <c r="AY502" s="18" t="s">
        <v>130</v>
      </c>
      <c r="BE502" s="183">
        <f>IF(N502="základní",J502,0)</f>
        <v>0</v>
      </c>
      <c r="BF502" s="183">
        <f>IF(N502="snížená",J502,0)</f>
        <v>0</v>
      </c>
      <c r="BG502" s="183">
        <f>IF(N502="zákl. přenesená",J502,0)</f>
        <v>0</v>
      </c>
      <c r="BH502" s="183">
        <f>IF(N502="sníž. přenesená",J502,0)</f>
        <v>0</v>
      </c>
      <c r="BI502" s="183">
        <f>IF(N502="nulová",J502,0)</f>
        <v>0</v>
      </c>
      <c r="BJ502" s="18" t="s">
        <v>81</v>
      </c>
      <c r="BK502" s="183">
        <f>ROUND(I502*H502,2)</f>
        <v>0</v>
      </c>
      <c r="BL502" s="18" t="s">
        <v>155</v>
      </c>
      <c r="BM502" s="182" t="s">
        <v>836</v>
      </c>
    </row>
    <row r="503" s="2" customFormat="1">
      <c r="A503" s="37"/>
      <c r="B503" s="38"/>
      <c r="C503" s="37"/>
      <c r="D503" s="184" t="s">
        <v>140</v>
      </c>
      <c r="E503" s="37"/>
      <c r="F503" s="185" t="s">
        <v>835</v>
      </c>
      <c r="G503" s="37"/>
      <c r="H503" s="37"/>
      <c r="I503" s="186"/>
      <c r="J503" s="37"/>
      <c r="K503" s="37"/>
      <c r="L503" s="38"/>
      <c r="M503" s="187"/>
      <c r="N503" s="188"/>
      <c r="O503" s="76"/>
      <c r="P503" s="76"/>
      <c r="Q503" s="76"/>
      <c r="R503" s="76"/>
      <c r="S503" s="76"/>
      <c r="T503" s="7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8" t="s">
        <v>140</v>
      </c>
      <c r="AU503" s="18" t="s">
        <v>83</v>
      </c>
    </row>
    <row r="504" s="2" customFormat="1">
      <c r="A504" s="37"/>
      <c r="B504" s="38"/>
      <c r="C504" s="37"/>
      <c r="D504" s="189" t="s">
        <v>142</v>
      </c>
      <c r="E504" s="37"/>
      <c r="F504" s="190" t="s">
        <v>837</v>
      </c>
      <c r="G504" s="37"/>
      <c r="H504" s="37"/>
      <c r="I504" s="186"/>
      <c r="J504" s="37"/>
      <c r="K504" s="37"/>
      <c r="L504" s="38"/>
      <c r="M504" s="187"/>
      <c r="N504" s="188"/>
      <c r="O504" s="76"/>
      <c r="P504" s="76"/>
      <c r="Q504" s="76"/>
      <c r="R504" s="76"/>
      <c r="S504" s="76"/>
      <c r="T504" s="7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8" t="s">
        <v>142</v>
      </c>
      <c r="AU504" s="18" t="s">
        <v>83</v>
      </c>
    </row>
    <row r="505" s="13" customFormat="1">
      <c r="A505" s="13"/>
      <c r="B505" s="196"/>
      <c r="C505" s="13"/>
      <c r="D505" s="184" t="s">
        <v>237</v>
      </c>
      <c r="E505" s="197" t="s">
        <v>1</v>
      </c>
      <c r="F505" s="198" t="s">
        <v>838</v>
      </c>
      <c r="G505" s="13"/>
      <c r="H505" s="199">
        <v>1063</v>
      </c>
      <c r="I505" s="200"/>
      <c r="J505" s="13"/>
      <c r="K505" s="13"/>
      <c r="L505" s="196"/>
      <c r="M505" s="201"/>
      <c r="N505" s="202"/>
      <c r="O505" s="202"/>
      <c r="P505" s="202"/>
      <c r="Q505" s="202"/>
      <c r="R505" s="202"/>
      <c r="S505" s="202"/>
      <c r="T505" s="20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7" t="s">
        <v>237</v>
      </c>
      <c r="AU505" s="197" t="s">
        <v>83</v>
      </c>
      <c r="AV505" s="13" t="s">
        <v>83</v>
      </c>
      <c r="AW505" s="13" t="s">
        <v>30</v>
      </c>
      <c r="AX505" s="13" t="s">
        <v>81</v>
      </c>
      <c r="AY505" s="197" t="s">
        <v>130</v>
      </c>
    </row>
    <row r="506" s="2" customFormat="1" ht="33" customHeight="1">
      <c r="A506" s="37"/>
      <c r="B506" s="170"/>
      <c r="C506" s="171" t="s">
        <v>839</v>
      </c>
      <c r="D506" s="171" t="s">
        <v>133</v>
      </c>
      <c r="E506" s="172" t="s">
        <v>840</v>
      </c>
      <c r="F506" s="173" t="s">
        <v>841</v>
      </c>
      <c r="G506" s="174" t="s">
        <v>283</v>
      </c>
      <c r="H506" s="175">
        <v>4</v>
      </c>
      <c r="I506" s="176"/>
      <c r="J506" s="177">
        <f>ROUND(I506*H506,2)</f>
        <v>0</v>
      </c>
      <c r="K506" s="173" t="s">
        <v>137</v>
      </c>
      <c r="L506" s="38"/>
      <c r="M506" s="178" t="s">
        <v>1</v>
      </c>
      <c r="N506" s="179" t="s">
        <v>38</v>
      </c>
      <c r="O506" s="76"/>
      <c r="P506" s="180">
        <f>O506*H506</f>
        <v>0</v>
      </c>
      <c r="Q506" s="180">
        <v>0.00060999999999999997</v>
      </c>
      <c r="R506" s="180">
        <f>Q506*H506</f>
        <v>0.0024399999999999999</v>
      </c>
      <c r="S506" s="180">
        <v>0</v>
      </c>
      <c r="T506" s="18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2" t="s">
        <v>155</v>
      </c>
      <c r="AT506" s="182" t="s">
        <v>133</v>
      </c>
      <c r="AU506" s="182" t="s">
        <v>83</v>
      </c>
      <c r="AY506" s="18" t="s">
        <v>130</v>
      </c>
      <c r="BE506" s="183">
        <f>IF(N506="základní",J506,0)</f>
        <v>0</v>
      </c>
      <c r="BF506" s="183">
        <f>IF(N506="snížená",J506,0)</f>
        <v>0</v>
      </c>
      <c r="BG506" s="183">
        <f>IF(N506="zákl. přenesená",J506,0)</f>
        <v>0</v>
      </c>
      <c r="BH506" s="183">
        <f>IF(N506="sníž. přenesená",J506,0)</f>
        <v>0</v>
      </c>
      <c r="BI506" s="183">
        <f>IF(N506="nulová",J506,0)</f>
        <v>0</v>
      </c>
      <c r="BJ506" s="18" t="s">
        <v>81</v>
      </c>
      <c r="BK506" s="183">
        <f>ROUND(I506*H506,2)</f>
        <v>0</v>
      </c>
      <c r="BL506" s="18" t="s">
        <v>155</v>
      </c>
      <c r="BM506" s="182" t="s">
        <v>842</v>
      </c>
    </row>
    <row r="507" s="2" customFormat="1">
      <c r="A507" s="37"/>
      <c r="B507" s="38"/>
      <c r="C507" s="37"/>
      <c r="D507" s="184" t="s">
        <v>140</v>
      </c>
      <c r="E507" s="37"/>
      <c r="F507" s="185" t="s">
        <v>843</v>
      </c>
      <c r="G507" s="37"/>
      <c r="H507" s="37"/>
      <c r="I507" s="186"/>
      <c r="J507" s="37"/>
      <c r="K507" s="37"/>
      <c r="L507" s="38"/>
      <c r="M507" s="187"/>
      <c r="N507" s="188"/>
      <c r="O507" s="76"/>
      <c r="P507" s="76"/>
      <c r="Q507" s="76"/>
      <c r="R507" s="76"/>
      <c r="S507" s="76"/>
      <c r="T507" s="7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8" t="s">
        <v>140</v>
      </c>
      <c r="AU507" s="18" t="s">
        <v>83</v>
      </c>
    </row>
    <row r="508" s="2" customFormat="1">
      <c r="A508" s="37"/>
      <c r="B508" s="38"/>
      <c r="C508" s="37"/>
      <c r="D508" s="189" t="s">
        <v>142</v>
      </c>
      <c r="E508" s="37"/>
      <c r="F508" s="190" t="s">
        <v>844</v>
      </c>
      <c r="G508" s="37"/>
      <c r="H508" s="37"/>
      <c r="I508" s="186"/>
      <c r="J508" s="37"/>
      <c r="K508" s="37"/>
      <c r="L508" s="38"/>
      <c r="M508" s="187"/>
      <c r="N508" s="188"/>
      <c r="O508" s="76"/>
      <c r="P508" s="76"/>
      <c r="Q508" s="76"/>
      <c r="R508" s="76"/>
      <c r="S508" s="76"/>
      <c r="T508" s="7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8" t="s">
        <v>142</v>
      </c>
      <c r="AU508" s="18" t="s">
        <v>83</v>
      </c>
    </row>
    <row r="509" s="2" customFormat="1" ht="16.5" customHeight="1">
      <c r="A509" s="37"/>
      <c r="B509" s="170"/>
      <c r="C509" s="171" t="s">
        <v>845</v>
      </c>
      <c r="D509" s="171" t="s">
        <v>133</v>
      </c>
      <c r="E509" s="172" t="s">
        <v>846</v>
      </c>
      <c r="F509" s="173" t="s">
        <v>847</v>
      </c>
      <c r="G509" s="174" t="s">
        <v>283</v>
      </c>
      <c r="H509" s="175">
        <v>4</v>
      </c>
      <c r="I509" s="176"/>
      <c r="J509" s="177">
        <f>ROUND(I509*H509,2)</f>
        <v>0</v>
      </c>
      <c r="K509" s="173" t="s">
        <v>137</v>
      </c>
      <c r="L509" s="38"/>
      <c r="M509" s="178" t="s">
        <v>1</v>
      </c>
      <c r="N509" s="179" t="s">
        <v>38</v>
      </c>
      <c r="O509" s="76"/>
      <c r="P509" s="180">
        <f>O509*H509</f>
        <v>0</v>
      </c>
      <c r="Q509" s="180">
        <v>0</v>
      </c>
      <c r="R509" s="180">
        <f>Q509*H509</f>
        <v>0</v>
      </c>
      <c r="S509" s="180">
        <v>0</v>
      </c>
      <c r="T509" s="18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2" t="s">
        <v>155</v>
      </c>
      <c r="AT509" s="182" t="s">
        <v>133</v>
      </c>
      <c r="AU509" s="182" t="s">
        <v>83</v>
      </c>
      <c r="AY509" s="18" t="s">
        <v>130</v>
      </c>
      <c r="BE509" s="183">
        <f>IF(N509="základní",J509,0)</f>
        <v>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18" t="s">
        <v>81</v>
      </c>
      <c r="BK509" s="183">
        <f>ROUND(I509*H509,2)</f>
        <v>0</v>
      </c>
      <c r="BL509" s="18" t="s">
        <v>155</v>
      </c>
      <c r="BM509" s="182" t="s">
        <v>848</v>
      </c>
    </row>
    <row r="510" s="2" customFormat="1">
      <c r="A510" s="37"/>
      <c r="B510" s="38"/>
      <c r="C510" s="37"/>
      <c r="D510" s="184" t="s">
        <v>140</v>
      </c>
      <c r="E510" s="37"/>
      <c r="F510" s="185" t="s">
        <v>849</v>
      </c>
      <c r="G510" s="37"/>
      <c r="H510" s="37"/>
      <c r="I510" s="186"/>
      <c r="J510" s="37"/>
      <c r="K510" s="37"/>
      <c r="L510" s="38"/>
      <c r="M510" s="187"/>
      <c r="N510" s="188"/>
      <c r="O510" s="76"/>
      <c r="P510" s="76"/>
      <c r="Q510" s="76"/>
      <c r="R510" s="76"/>
      <c r="S510" s="76"/>
      <c r="T510" s="7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8" t="s">
        <v>140</v>
      </c>
      <c r="AU510" s="18" t="s">
        <v>83</v>
      </c>
    </row>
    <row r="511" s="2" customFormat="1">
      <c r="A511" s="37"/>
      <c r="B511" s="38"/>
      <c r="C511" s="37"/>
      <c r="D511" s="189" t="s">
        <v>142</v>
      </c>
      <c r="E511" s="37"/>
      <c r="F511" s="190" t="s">
        <v>850</v>
      </c>
      <c r="G511" s="37"/>
      <c r="H511" s="37"/>
      <c r="I511" s="186"/>
      <c r="J511" s="37"/>
      <c r="K511" s="37"/>
      <c r="L511" s="38"/>
      <c r="M511" s="187"/>
      <c r="N511" s="188"/>
      <c r="O511" s="76"/>
      <c r="P511" s="76"/>
      <c r="Q511" s="76"/>
      <c r="R511" s="76"/>
      <c r="S511" s="76"/>
      <c r="T511" s="7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8" t="s">
        <v>142</v>
      </c>
      <c r="AU511" s="18" t="s">
        <v>83</v>
      </c>
    </row>
    <row r="512" s="2" customFormat="1" ht="24.15" customHeight="1">
      <c r="A512" s="37"/>
      <c r="B512" s="170"/>
      <c r="C512" s="171" t="s">
        <v>851</v>
      </c>
      <c r="D512" s="171" t="s">
        <v>133</v>
      </c>
      <c r="E512" s="172" t="s">
        <v>852</v>
      </c>
      <c r="F512" s="173" t="s">
        <v>853</v>
      </c>
      <c r="G512" s="174" t="s">
        <v>590</v>
      </c>
      <c r="H512" s="175">
        <v>9</v>
      </c>
      <c r="I512" s="176"/>
      <c r="J512" s="177">
        <f>ROUND(I512*H512,2)</f>
        <v>0</v>
      </c>
      <c r="K512" s="173" t="s">
        <v>1</v>
      </c>
      <c r="L512" s="38"/>
      <c r="M512" s="178" t="s">
        <v>1</v>
      </c>
      <c r="N512" s="179" t="s">
        <v>38</v>
      </c>
      <c r="O512" s="76"/>
      <c r="P512" s="180">
        <f>O512*H512</f>
        <v>0</v>
      </c>
      <c r="Q512" s="180">
        <v>0</v>
      </c>
      <c r="R512" s="180">
        <f>Q512*H512</f>
        <v>0</v>
      </c>
      <c r="S512" s="180">
        <v>0.086999999999999994</v>
      </c>
      <c r="T512" s="181">
        <f>S512*H512</f>
        <v>0.78299999999999992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2" t="s">
        <v>155</v>
      </c>
      <c r="AT512" s="182" t="s">
        <v>133</v>
      </c>
      <c r="AU512" s="182" t="s">
        <v>83</v>
      </c>
      <c r="AY512" s="18" t="s">
        <v>130</v>
      </c>
      <c r="BE512" s="183">
        <f>IF(N512="základní",J512,0)</f>
        <v>0</v>
      </c>
      <c r="BF512" s="183">
        <f>IF(N512="snížená",J512,0)</f>
        <v>0</v>
      </c>
      <c r="BG512" s="183">
        <f>IF(N512="zákl. přenesená",J512,0)</f>
        <v>0</v>
      </c>
      <c r="BH512" s="183">
        <f>IF(N512="sníž. přenesená",J512,0)</f>
        <v>0</v>
      </c>
      <c r="BI512" s="183">
        <f>IF(N512="nulová",J512,0)</f>
        <v>0</v>
      </c>
      <c r="BJ512" s="18" t="s">
        <v>81</v>
      </c>
      <c r="BK512" s="183">
        <f>ROUND(I512*H512,2)</f>
        <v>0</v>
      </c>
      <c r="BL512" s="18" t="s">
        <v>155</v>
      </c>
      <c r="BM512" s="182" t="s">
        <v>854</v>
      </c>
    </row>
    <row r="513" s="2" customFormat="1">
      <c r="A513" s="37"/>
      <c r="B513" s="38"/>
      <c r="C513" s="37"/>
      <c r="D513" s="184" t="s">
        <v>140</v>
      </c>
      <c r="E513" s="37"/>
      <c r="F513" s="185" t="s">
        <v>855</v>
      </c>
      <c r="G513" s="37"/>
      <c r="H513" s="37"/>
      <c r="I513" s="186"/>
      <c r="J513" s="37"/>
      <c r="K513" s="37"/>
      <c r="L513" s="38"/>
      <c r="M513" s="187"/>
      <c r="N513" s="188"/>
      <c r="O513" s="76"/>
      <c r="P513" s="76"/>
      <c r="Q513" s="76"/>
      <c r="R513" s="76"/>
      <c r="S513" s="76"/>
      <c r="T513" s="7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8" t="s">
        <v>140</v>
      </c>
      <c r="AU513" s="18" t="s">
        <v>83</v>
      </c>
    </row>
    <row r="514" s="2" customFormat="1" ht="24.15" customHeight="1">
      <c r="A514" s="37"/>
      <c r="B514" s="170"/>
      <c r="C514" s="171" t="s">
        <v>856</v>
      </c>
      <c r="D514" s="171" t="s">
        <v>133</v>
      </c>
      <c r="E514" s="172" t="s">
        <v>857</v>
      </c>
      <c r="F514" s="173" t="s">
        <v>858</v>
      </c>
      <c r="G514" s="174" t="s">
        <v>590</v>
      </c>
      <c r="H514" s="175">
        <v>1</v>
      </c>
      <c r="I514" s="176"/>
      <c r="J514" s="177">
        <f>ROUND(I514*H514,2)</f>
        <v>0</v>
      </c>
      <c r="K514" s="173" t="s">
        <v>137</v>
      </c>
      <c r="L514" s="38"/>
      <c r="M514" s="178" t="s">
        <v>1</v>
      </c>
      <c r="N514" s="179" t="s">
        <v>38</v>
      </c>
      <c r="O514" s="76"/>
      <c r="P514" s="180">
        <f>O514*H514</f>
        <v>0</v>
      </c>
      <c r="Q514" s="180">
        <v>0</v>
      </c>
      <c r="R514" s="180">
        <f>Q514*H514</f>
        <v>0</v>
      </c>
      <c r="S514" s="180">
        <v>0.082000000000000003</v>
      </c>
      <c r="T514" s="181">
        <f>S514*H514</f>
        <v>0.082000000000000003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2" t="s">
        <v>155</v>
      </c>
      <c r="AT514" s="182" t="s">
        <v>133</v>
      </c>
      <c r="AU514" s="182" t="s">
        <v>83</v>
      </c>
      <c r="AY514" s="18" t="s">
        <v>130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8" t="s">
        <v>81</v>
      </c>
      <c r="BK514" s="183">
        <f>ROUND(I514*H514,2)</f>
        <v>0</v>
      </c>
      <c r="BL514" s="18" t="s">
        <v>155</v>
      </c>
      <c r="BM514" s="182" t="s">
        <v>859</v>
      </c>
    </row>
    <row r="515" s="2" customFormat="1">
      <c r="A515" s="37"/>
      <c r="B515" s="38"/>
      <c r="C515" s="37"/>
      <c r="D515" s="184" t="s">
        <v>140</v>
      </c>
      <c r="E515" s="37"/>
      <c r="F515" s="185" t="s">
        <v>860</v>
      </c>
      <c r="G515" s="37"/>
      <c r="H515" s="37"/>
      <c r="I515" s="186"/>
      <c r="J515" s="37"/>
      <c r="K515" s="37"/>
      <c r="L515" s="38"/>
      <c r="M515" s="187"/>
      <c r="N515" s="188"/>
      <c r="O515" s="76"/>
      <c r="P515" s="76"/>
      <c r="Q515" s="76"/>
      <c r="R515" s="76"/>
      <c r="S515" s="76"/>
      <c r="T515" s="7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8" t="s">
        <v>140</v>
      </c>
      <c r="AU515" s="18" t="s">
        <v>83</v>
      </c>
    </row>
    <row r="516" s="2" customFormat="1">
      <c r="A516" s="37"/>
      <c r="B516" s="38"/>
      <c r="C516" s="37"/>
      <c r="D516" s="189" t="s">
        <v>142</v>
      </c>
      <c r="E516" s="37"/>
      <c r="F516" s="190" t="s">
        <v>861</v>
      </c>
      <c r="G516" s="37"/>
      <c r="H516" s="37"/>
      <c r="I516" s="186"/>
      <c r="J516" s="37"/>
      <c r="K516" s="37"/>
      <c r="L516" s="38"/>
      <c r="M516" s="187"/>
      <c r="N516" s="188"/>
      <c r="O516" s="76"/>
      <c r="P516" s="76"/>
      <c r="Q516" s="76"/>
      <c r="R516" s="76"/>
      <c r="S516" s="76"/>
      <c r="T516" s="7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8" t="s">
        <v>142</v>
      </c>
      <c r="AU516" s="18" t="s">
        <v>83</v>
      </c>
    </row>
    <row r="517" s="13" customFormat="1">
      <c r="A517" s="13"/>
      <c r="B517" s="196"/>
      <c r="C517" s="13"/>
      <c r="D517" s="184" t="s">
        <v>237</v>
      </c>
      <c r="E517" s="197" t="s">
        <v>1</v>
      </c>
      <c r="F517" s="198" t="s">
        <v>862</v>
      </c>
      <c r="G517" s="13"/>
      <c r="H517" s="199">
        <v>1</v>
      </c>
      <c r="I517" s="200"/>
      <c r="J517" s="13"/>
      <c r="K517" s="13"/>
      <c r="L517" s="196"/>
      <c r="M517" s="201"/>
      <c r="N517" s="202"/>
      <c r="O517" s="202"/>
      <c r="P517" s="202"/>
      <c r="Q517" s="202"/>
      <c r="R517" s="202"/>
      <c r="S517" s="202"/>
      <c r="T517" s="20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7" t="s">
        <v>237</v>
      </c>
      <c r="AU517" s="197" t="s">
        <v>83</v>
      </c>
      <c r="AV517" s="13" t="s">
        <v>83</v>
      </c>
      <c r="AW517" s="13" t="s">
        <v>30</v>
      </c>
      <c r="AX517" s="13" t="s">
        <v>81</v>
      </c>
      <c r="AY517" s="197" t="s">
        <v>130</v>
      </c>
    </row>
    <row r="518" s="2" customFormat="1" ht="33" customHeight="1">
      <c r="A518" s="37"/>
      <c r="B518" s="170"/>
      <c r="C518" s="171" t="s">
        <v>863</v>
      </c>
      <c r="D518" s="171" t="s">
        <v>133</v>
      </c>
      <c r="E518" s="172" t="s">
        <v>864</v>
      </c>
      <c r="F518" s="173" t="s">
        <v>865</v>
      </c>
      <c r="G518" s="174" t="s">
        <v>233</v>
      </c>
      <c r="H518" s="175">
        <v>16.800000000000001</v>
      </c>
      <c r="I518" s="176"/>
      <c r="J518" s="177">
        <f>ROUND(I518*H518,2)</f>
        <v>0</v>
      </c>
      <c r="K518" s="173" t="s">
        <v>137</v>
      </c>
      <c r="L518" s="38"/>
      <c r="M518" s="178" t="s">
        <v>1</v>
      </c>
      <c r="N518" s="179" t="s">
        <v>38</v>
      </c>
      <c r="O518" s="76"/>
      <c r="P518" s="180">
        <f>O518*H518</f>
        <v>0</v>
      </c>
      <c r="Q518" s="180">
        <v>0</v>
      </c>
      <c r="R518" s="180">
        <f>Q518*H518</f>
        <v>0</v>
      </c>
      <c r="S518" s="180">
        <v>0</v>
      </c>
      <c r="T518" s="181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2" t="s">
        <v>155</v>
      </c>
      <c r="AT518" s="182" t="s">
        <v>133</v>
      </c>
      <c r="AU518" s="182" t="s">
        <v>83</v>
      </c>
      <c r="AY518" s="18" t="s">
        <v>130</v>
      </c>
      <c r="BE518" s="183">
        <f>IF(N518="základní",J518,0)</f>
        <v>0</v>
      </c>
      <c r="BF518" s="183">
        <f>IF(N518="snížená",J518,0)</f>
        <v>0</v>
      </c>
      <c r="BG518" s="183">
        <f>IF(N518="zákl. přenesená",J518,0)</f>
        <v>0</v>
      </c>
      <c r="BH518" s="183">
        <f>IF(N518="sníž. přenesená",J518,0)</f>
        <v>0</v>
      </c>
      <c r="BI518" s="183">
        <f>IF(N518="nulová",J518,0)</f>
        <v>0</v>
      </c>
      <c r="BJ518" s="18" t="s">
        <v>81</v>
      </c>
      <c r="BK518" s="183">
        <f>ROUND(I518*H518,2)</f>
        <v>0</v>
      </c>
      <c r="BL518" s="18" t="s">
        <v>155</v>
      </c>
      <c r="BM518" s="182" t="s">
        <v>866</v>
      </c>
    </row>
    <row r="519" s="2" customFormat="1">
      <c r="A519" s="37"/>
      <c r="B519" s="38"/>
      <c r="C519" s="37"/>
      <c r="D519" s="184" t="s">
        <v>140</v>
      </c>
      <c r="E519" s="37"/>
      <c r="F519" s="185" t="s">
        <v>867</v>
      </c>
      <c r="G519" s="37"/>
      <c r="H519" s="37"/>
      <c r="I519" s="186"/>
      <c r="J519" s="37"/>
      <c r="K519" s="37"/>
      <c r="L519" s="38"/>
      <c r="M519" s="187"/>
      <c r="N519" s="188"/>
      <c r="O519" s="76"/>
      <c r="P519" s="76"/>
      <c r="Q519" s="76"/>
      <c r="R519" s="76"/>
      <c r="S519" s="76"/>
      <c r="T519" s="7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8" t="s">
        <v>140</v>
      </c>
      <c r="AU519" s="18" t="s">
        <v>83</v>
      </c>
    </row>
    <row r="520" s="2" customFormat="1">
      <c r="A520" s="37"/>
      <c r="B520" s="38"/>
      <c r="C520" s="37"/>
      <c r="D520" s="189" t="s">
        <v>142</v>
      </c>
      <c r="E520" s="37"/>
      <c r="F520" s="190" t="s">
        <v>868</v>
      </c>
      <c r="G520" s="37"/>
      <c r="H520" s="37"/>
      <c r="I520" s="186"/>
      <c r="J520" s="37"/>
      <c r="K520" s="37"/>
      <c r="L520" s="38"/>
      <c r="M520" s="187"/>
      <c r="N520" s="188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142</v>
      </c>
      <c r="AU520" s="18" t="s">
        <v>83</v>
      </c>
    </row>
    <row r="521" s="13" customFormat="1">
      <c r="A521" s="13"/>
      <c r="B521" s="196"/>
      <c r="C521" s="13"/>
      <c r="D521" s="184" t="s">
        <v>237</v>
      </c>
      <c r="E521" s="197" t="s">
        <v>1</v>
      </c>
      <c r="F521" s="198" t="s">
        <v>869</v>
      </c>
      <c r="G521" s="13"/>
      <c r="H521" s="199">
        <v>16.800000000000001</v>
      </c>
      <c r="I521" s="200"/>
      <c r="J521" s="13"/>
      <c r="K521" s="13"/>
      <c r="L521" s="196"/>
      <c r="M521" s="201"/>
      <c r="N521" s="202"/>
      <c r="O521" s="202"/>
      <c r="P521" s="202"/>
      <c r="Q521" s="202"/>
      <c r="R521" s="202"/>
      <c r="S521" s="202"/>
      <c r="T521" s="20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7" t="s">
        <v>237</v>
      </c>
      <c r="AU521" s="197" t="s">
        <v>83</v>
      </c>
      <c r="AV521" s="13" t="s">
        <v>83</v>
      </c>
      <c r="AW521" s="13" t="s">
        <v>30</v>
      </c>
      <c r="AX521" s="13" t="s">
        <v>81</v>
      </c>
      <c r="AY521" s="197" t="s">
        <v>130</v>
      </c>
    </row>
    <row r="522" s="12" customFormat="1" ht="22.8" customHeight="1">
      <c r="A522" s="12"/>
      <c r="B522" s="157"/>
      <c r="C522" s="12"/>
      <c r="D522" s="158" t="s">
        <v>72</v>
      </c>
      <c r="E522" s="168" t="s">
        <v>870</v>
      </c>
      <c r="F522" s="168" t="s">
        <v>871</v>
      </c>
      <c r="G522" s="12"/>
      <c r="H522" s="12"/>
      <c r="I522" s="160"/>
      <c r="J522" s="169">
        <f>BK522</f>
        <v>0</v>
      </c>
      <c r="K522" s="12"/>
      <c r="L522" s="157"/>
      <c r="M522" s="162"/>
      <c r="N522" s="163"/>
      <c r="O522" s="163"/>
      <c r="P522" s="164">
        <f>SUM(P523:P601)</f>
        <v>0</v>
      </c>
      <c r="Q522" s="163"/>
      <c r="R522" s="164">
        <f>SUM(R523:R601)</f>
        <v>0</v>
      </c>
      <c r="S522" s="163"/>
      <c r="T522" s="165">
        <f>SUM(T523:T601)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58" t="s">
        <v>81</v>
      </c>
      <c r="AT522" s="166" t="s">
        <v>72</v>
      </c>
      <c r="AU522" s="166" t="s">
        <v>81</v>
      </c>
      <c r="AY522" s="158" t="s">
        <v>130</v>
      </c>
      <c r="BK522" s="167">
        <f>SUM(BK523:BK601)</f>
        <v>0</v>
      </c>
    </row>
    <row r="523" s="2" customFormat="1" ht="21.75" customHeight="1">
      <c r="A523" s="37"/>
      <c r="B523" s="170"/>
      <c r="C523" s="171" t="s">
        <v>872</v>
      </c>
      <c r="D523" s="171" t="s">
        <v>133</v>
      </c>
      <c r="E523" s="172" t="s">
        <v>873</v>
      </c>
      <c r="F523" s="173" t="s">
        <v>874</v>
      </c>
      <c r="G523" s="174" t="s">
        <v>382</v>
      </c>
      <c r="H523" s="175">
        <v>681.79100000000005</v>
      </c>
      <c r="I523" s="176"/>
      <c r="J523" s="177">
        <f>ROUND(I523*H523,2)</f>
        <v>0</v>
      </c>
      <c r="K523" s="173" t="s">
        <v>137</v>
      </c>
      <c r="L523" s="38"/>
      <c r="M523" s="178" t="s">
        <v>1</v>
      </c>
      <c r="N523" s="179" t="s">
        <v>38</v>
      </c>
      <c r="O523" s="76"/>
      <c r="P523" s="180">
        <f>O523*H523</f>
        <v>0</v>
      </c>
      <c r="Q523" s="180">
        <v>0</v>
      </c>
      <c r="R523" s="180">
        <f>Q523*H523</f>
        <v>0</v>
      </c>
      <c r="S523" s="180">
        <v>0</v>
      </c>
      <c r="T523" s="181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2" t="s">
        <v>155</v>
      </c>
      <c r="AT523" s="182" t="s">
        <v>133</v>
      </c>
      <c r="AU523" s="182" t="s">
        <v>83</v>
      </c>
      <c r="AY523" s="18" t="s">
        <v>130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8" t="s">
        <v>81</v>
      </c>
      <c r="BK523" s="183">
        <f>ROUND(I523*H523,2)</f>
        <v>0</v>
      </c>
      <c r="BL523" s="18" t="s">
        <v>155</v>
      </c>
      <c r="BM523" s="182" t="s">
        <v>875</v>
      </c>
    </row>
    <row r="524" s="2" customFormat="1">
      <c r="A524" s="37"/>
      <c r="B524" s="38"/>
      <c r="C524" s="37"/>
      <c r="D524" s="184" t="s">
        <v>140</v>
      </c>
      <c r="E524" s="37"/>
      <c r="F524" s="185" t="s">
        <v>876</v>
      </c>
      <c r="G524" s="37"/>
      <c r="H524" s="37"/>
      <c r="I524" s="186"/>
      <c r="J524" s="37"/>
      <c r="K524" s="37"/>
      <c r="L524" s="38"/>
      <c r="M524" s="187"/>
      <c r="N524" s="188"/>
      <c r="O524" s="76"/>
      <c r="P524" s="76"/>
      <c r="Q524" s="76"/>
      <c r="R524" s="76"/>
      <c r="S524" s="76"/>
      <c r="T524" s="7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8" t="s">
        <v>140</v>
      </c>
      <c r="AU524" s="18" t="s">
        <v>83</v>
      </c>
    </row>
    <row r="525" s="2" customFormat="1">
      <c r="A525" s="37"/>
      <c r="B525" s="38"/>
      <c r="C525" s="37"/>
      <c r="D525" s="189" t="s">
        <v>142</v>
      </c>
      <c r="E525" s="37"/>
      <c r="F525" s="190" t="s">
        <v>877</v>
      </c>
      <c r="G525" s="37"/>
      <c r="H525" s="37"/>
      <c r="I525" s="186"/>
      <c r="J525" s="37"/>
      <c r="K525" s="37"/>
      <c r="L525" s="38"/>
      <c r="M525" s="187"/>
      <c r="N525" s="188"/>
      <c r="O525" s="76"/>
      <c r="P525" s="76"/>
      <c r="Q525" s="76"/>
      <c r="R525" s="76"/>
      <c r="S525" s="76"/>
      <c r="T525" s="7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8" t="s">
        <v>142</v>
      </c>
      <c r="AU525" s="18" t="s">
        <v>83</v>
      </c>
    </row>
    <row r="526" s="15" customFormat="1">
      <c r="A526" s="15"/>
      <c r="B526" s="212"/>
      <c r="C526" s="15"/>
      <c r="D526" s="184" t="s">
        <v>237</v>
      </c>
      <c r="E526" s="213" t="s">
        <v>1</v>
      </c>
      <c r="F526" s="214" t="s">
        <v>878</v>
      </c>
      <c r="G526" s="15"/>
      <c r="H526" s="213" t="s">
        <v>1</v>
      </c>
      <c r="I526" s="215"/>
      <c r="J526" s="15"/>
      <c r="K526" s="15"/>
      <c r="L526" s="212"/>
      <c r="M526" s="216"/>
      <c r="N526" s="217"/>
      <c r="O526" s="217"/>
      <c r="P526" s="217"/>
      <c r="Q526" s="217"/>
      <c r="R526" s="217"/>
      <c r="S526" s="217"/>
      <c r="T526" s="21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13" t="s">
        <v>237</v>
      </c>
      <c r="AU526" s="213" t="s">
        <v>83</v>
      </c>
      <c r="AV526" s="15" t="s">
        <v>81</v>
      </c>
      <c r="AW526" s="15" t="s">
        <v>30</v>
      </c>
      <c r="AX526" s="15" t="s">
        <v>73</v>
      </c>
      <c r="AY526" s="213" t="s">
        <v>130</v>
      </c>
    </row>
    <row r="527" s="13" customFormat="1">
      <c r="A527" s="13"/>
      <c r="B527" s="196"/>
      <c r="C527" s="13"/>
      <c r="D527" s="184" t="s">
        <v>237</v>
      </c>
      <c r="E527" s="197" t="s">
        <v>1</v>
      </c>
      <c r="F527" s="198" t="s">
        <v>879</v>
      </c>
      <c r="G527" s="13"/>
      <c r="H527" s="199">
        <v>55.899999999999999</v>
      </c>
      <c r="I527" s="200"/>
      <c r="J527" s="13"/>
      <c r="K527" s="13"/>
      <c r="L527" s="196"/>
      <c r="M527" s="201"/>
      <c r="N527" s="202"/>
      <c r="O527" s="202"/>
      <c r="P527" s="202"/>
      <c r="Q527" s="202"/>
      <c r="R527" s="202"/>
      <c r="S527" s="202"/>
      <c r="T527" s="20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7" t="s">
        <v>237</v>
      </c>
      <c r="AU527" s="197" t="s">
        <v>83</v>
      </c>
      <c r="AV527" s="13" t="s">
        <v>83</v>
      </c>
      <c r="AW527" s="13" t="s">
        <v>30</v>
      </c>
      <c r="AX527" s="13" t="s">
        <v>73</v>
      </c>
      <c r="AY527" s="197" t="s">
        <v>130</v>
      </c>
    </row>
    <row r="528" s="13" customFormat="1">
      <c r="A528" s="13"/>
      <c r="B528" s="196"/>
      <c r="C528" s="13"/>
      <c r="D528" s="184" t="s">
        <v>237</v>
      </c>
      <c r="E528" s="197" t="s">
        <v>1</v>
      </c>
      <c r="F528" s="198" t="s">
        <v>880</v>
      </c>
      <c r="G528" s="13"/>
      <c r="H528" s="199">
        <v>64.019999999999996</v>
      </c>
      <c r="I528" s="200"/>
      <c r="J528" s="13"/>
      <c r="K528" s="13"/>
      <c r="L528" s="196"/>
      <c r="M528" s="201"/>
      <c r="N528" s="202"/>
      <c r="O528" s="202"/>
      <c r="P528" s="202"/>
      <c r="Q528" s="202"/>
      <c r="R528" s="202"/>
      <c r="S528" s="202"/>
      <c r="T528" s="20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7" t="s">
        <v>237</v>
      </c>
      <c r="AU528" s="197" t="s">
        <v>83</v>
      </c>
      <c r="AV528" s="13" t="s">
        <v>83</v>
      </c>
      <c r="AW528" s="13" t="s">
        <v>30</v>
      </c>
      <c r="AX528" s="13" t="s">
        <v>73</v>
      </c>
      <c r="AY528" s="197" t="s">
        <v>130</v>
      </c>
    </row>
    <row r="529" s="13" customFormat="1">
      <c r="A529" s="13"/>
      <c r="B529" s="196"/>
      <c r="C529" s="13"/>
      <c r="D529" s="184" t="s">
        <v>237</v>
      </c>
      <c r="E529" s="197" t="s">
        <v>1</v>
      </c>
      <c r="F529" s="198" t="s">
        <v>881</v>
      </c>
      <c r="G529" s="13"/>
      <c r="H529" s="199">
        <v>243.59999999999999</v>
      </c>
      <c r="I529" s="200"/>
      <c r="J529" s="13"/>
      <c r="K529" s="13"/>
      <c r="L529" s="196"/>
      <c r="M529" s="201"/>
      <c r="N529" s="202"/>
      <c r="O529" s="202"/>
      <c r="P529" s="202"/>
      <c r="Q529" s="202"/>
      <c r="R529" s="202"/>
      <c r="S529" s="202"/>
      <c r="T529" s="20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7" t="s">
        <v>237</v>
      </c>
      <c r="AU529" s="197" t="s">
        <v>83</v>
      </c>
      <c r="AV529" s="13" t="s">
        <v>83</v>
      </c>
      <c r="AW529" s="13" t="s">
        <v>30</v>
      </c>
      <c r="AX529" s="13" t="s">
        <v>73</v>
      </c>
      <c r="AY529" s="197" t="s">
        <v>130</v>
      </c>
    </row>
    <row r="530" s="13" customFormat="1">
      <c r="A530" s="13"/>
      <c r="B530" s="196"/>
      <c r="C530" s="13"/>
      <c r="D530" s="184" t="s">
        <v>237</v>
      </c>
      <c r="E530" s="197" t="s">
        <v>1</v>
      </c>
      <c r="F530" s="198" t="s">
        <v>882</v>
      </c>
      <c r="G530" s="13"/>
      <c r="H530" s="199">
        <v>2.016</v>
      </c>
      <c r="I530" s="200"/>
      <c r="J530" s="13"/>
      <c r="K530" s="13"/>
      <c r="L530" s="196"/>
      <c r="M530" s="201"/>
      <c r="N530" s="202"/>
      <c r="O530" s="202"/>
      <c r="P530" s="202"/>
      <c r="Q530" s="202"/>
      <c r="R530" s="202"/>
      <c r="S530" s="202"/>
      <c r="T530" s="20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7" t="s">
        <v>237</v>
      </c>
      <c r="AU530" s="197" t="s">
        <v>83</v>
      </c>
      <c r="AV530" s="13" t="s">
        <v>83</v>
      </c>
      <c r="AW530" s="13" t="s">
        <v>30</v>
      </c>
      <c r="AX530" s="13" t="s">
        <v>73</v>
      </c>
      <c r="AY530" s="197" t="s">
        <v>130</v>
      </c>
    </row>
    <row r="531" s="13" customFormat="1">
      <c r="A531" s="13"/>
      <c r="B531" s="196"/>
      <c r="C531" s="13"/>
      <c r="D531" s="184" t="s">
        <v>237</v>
      </c>
      <c r="E531" s="197" t="s">
        <v>1</v>
      </c>
      <c r="F531" s="198" t="s">
        <v>883</v>
      </c>
      <c r="G531" s="13"/>
      <c r="H531" s="199">
        <v>104</v>
      </c>
      <c r="I531" s="200"/>
      <c r="J531" s="13"/>
      <c r="K531" s="13"/>
      <c r="L531" s="196"/>
      <c r="M531" s="201"/>
      <c r="N531" s="202"/>
      <c r="O531" s="202"/>
      <c r="P531" s="202"/>
      <c r="Q531" s="202"/>
      <c r="R531" s="202"/>
      <c r="S531" s="202"/>
      <c r="T531" s="20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7" t="s">
        <v>237</v>
      </c>
      <c r="AU531" s="197" t="s">
        <v>83</v>
      </c>
      <c r="AV531" s="13" t="s">
        <v>83</v>
      </c>
      <c r="AW531" s="13" t="s">
        <v>30</v>
      </c>
      <c r="AX531" s="13" t="s">
        <v>73</v>
      </c>
      <c r="AY531" s="197" t="s">
        <v>130</v>
      </c>
    </row>
    <row r="532" s="13" customFormat="1">
      <c r="A532" s="13"/>
      <c r="B532" s="196"/>
      <c r="C532" s="13"/>
      <c r="D532" s="184" t="s">
        <v>237</v>
      </c>
      <c r="E532" s="197" t="s">
        <v>1</v>
      </c>
      <c r="F532" s="198" t="s">
        <v>884</v>
      </c>
      <c r="G532" s="13"/>
      <c r="H532" s="199">
        <v>22.050000000000001</v>
      </c>
      <c r="I532" s="200"/>
      <c r="J532" s="13"/>
      <c r="K532" s="13"/>
      <c r="L532" s="196"/>
      <c r="M532" s="201"/>
      <c r="N532" s="202"/>
      <c r="O532" s="202"/>
      <c r="P532" s="202"/>
      <c r="Q532" s="202"/>
      <c r="R532" s="202"/>
      <c r="S532" s="202"/>
      <c r="T532" s="20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7" t="s">
        <v>237</v>
      </c>
      <c r="AU532" s="197" t="s">
        <v>83</v>
      </c>
      <c r="AV532" s="13" t="s">
        <v>83</v>
      </c>
      <c r="AW532" s="13" t="s">
        <v>30</v>
      </c>
      <c r="AX532" s="13" t="s">
        <v>73</v>
      </c>
      <c r="AY532" s="197" t="s">
        <v>130</v>
      </c>
    </row>
    <row r="533" s="13" customFormat="1">
      <c r="A533" s="13"/>
      <c r="B533" s="196"/>
      <c r="C533" s="13"/>
      <c r="D533" s="184" t="s">
        <v>237</v>
      </c>
      <c r="E533" s="197" t="s">
        <v>1</v>
      </c>
      <c r="F533" s="198" t="s">
        <v>885</v>
      </c>
      <c r="G533" s="13"/>
      <c r="H533" s="199">
        <v>36.799999999999997</v>
      </c>
      <c r="I533" s="200"/>
      <c r="J533" s="13"/>
      <c r="K533" s="13"/>
      <c r="L533" s="196"/>
      <c r="M533" s="201"/>
      <c r="N533" s="202"/>
      <c r="O533" s="202"/>
      <c r="P533" s="202"/>
      <c r="Q533" s="202"/>
      <c r="R533" s="202"/>
      <c r="S533" s="202"/>
      <c r="T533" s="20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7" t="s">
        <v>237</v>
      </c>
      <c r="AU533" s="197" t="s">
        <v>83</v>
      </c>
      <c r="AV533" s="13" t="s">
        <v>83</v>
      </c>
      <c r="AW533" s="13" t="s">
        <v>30</v>
      </c>
      <c r="AX533" s="13" t="s">
        <v>73</v>
      </c>
      <c r="AY533" s="197" t="s">
        <v>130</v>
      </c>
    </row>
    <row r="534" s="13" customFormat="1">
      <c r="A534" s="13"/>
      <c r="B534" s="196"/>
      <c r="C534" s="13"/>
      <c r="D534" s="184" t="s">
        <v>237</v>
      </c>
      <c r="E534" s="197" t="s">
        <v>1</v>
      </c>
      <c r="F534" s="198" t="s">
        <v>886</v>
      </c>
      <c r="G534" s="13"/>
      <c r="H534" s="199">
        <v>73.599999999999994</v>
      </c>
      <c r="I534" s="200"/>
      <c r="J534" s="13"/>
      <c r="K534" s="13"/>
      <c r="L534" s="196"/>
      <c r="M534" s="201"/>
      <c r="N534" s="202"/>
      <c r="O534" s="202"/>
      <c r="P534" s="202"/>
      <c r="Q534" s="202"/>
      <c r="R534" s="202"/>
      <c r="S534" s="202"/>
      <c r="T534" s="20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7" t="s">
        <v>237</v>
      </c>
      <c r="AU534" s="197" t="s">
        <v>83</v>
      </c>
      <c r="AV534" s="13" t="s">
        <v>83</v>
      </c>
      <c r="AW534" s="13" t="s">
        <v>30</v>
      </c>
      <c r="AX534" s="13" t="s">
        <v>73</v>
      </c>
      <c r="AY534" s="197" t="s">
        <v>130</v>
      </c>
    </row>
    <row r="535" s="13" customFormat="1">
      <c r="A535" s="13"/>
      <c r="B535" s="196"/>
      <c r="C535" s="13"/>
      <c r="D535" s="184" t="s">
        <v>237</v>
      </c>
      <c r="E535" s="197" t="s">
        <v>1</v>
      </c>
      <c r="F535" s="198" t="s">
        <v>887</v>
      </c>
      <c r="G535" s="13"/>
      <c r="H535" s="199">
        <v>54.325000000000003</v>
      </c>
      <c r="I535" s="200"/>
      <c r="J535" s="13"/>
      <c r="K535" s="13"/>
      <c r="L535" s="196"/>
      <c r="M535" s="201"/>
      <c r="N535" s="202"/>
      <c r="O535" s="202"/>
      <c r="P535" s="202"/>
      <c r="Q535" s="202"/>
      <c r="R535" s="202"/>
      <c r="S535" s="202"/>
      <c r="T535" s="20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7" t="s">
        <v>237</v>
      </c>
      <c r="AU535" s="197" t="s">
        <v>83</v>
      </c>
      <c r="AV535" s="13" t="s">
        <v>83</v>
      </c>
      <c r="AW535" s="13" t="s">
        <v>30</v>
      </c>
      <c r="AX535" s="13" t="s">
        <v>73</v>
      </c>
      <c r="AY535" s="197" t="s">
        <v>130</v>
      </c>
    </row>
    <row r="536" s="13" customFormat="1">
      <c r="A536" s="13"/>
      <c r="B536" s="196"/>
      <c r="C536" s="13"/>
      <c r="D536" s="184" t="s">
        <v>237</v>
      </c>
      <c r="E536" s="197" t="s">
        <v>1</v>
      </c>
      <c r="F536" s="198" t="s">
        <v>888</v>
      </c>
      <c r="G536" s="13"/>
      <c r="H536" s="199">
        <v>9.6600000000000001</v>
      </c>
      <c r="I536" s="200"/>
      <c r="J536" s="13"/>
      <c r="K536" s="13"/>
      <c r="L536" s="196"/>
      <c r="M536" s="201"/>
      <c r="N536" s="202"/>
      <c r="O536" s="202"/>
      <c r="P536" s="202"/>
      <c r="Q536" s="202"/>
      <c r="R536" s="202"/>
      <c r="S536" s="202"/>
      <c r="T536" s="20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7" t="s">
        <v>237</v>
      </c>
      <c r="AU536" s="197" t="s">
        <v>83</v>
      </c>
      <c r="AV536" s="13" t="s">
        <v>83</v>
      </c>
      <c r="AW536" s="13" t="s">
        <v>30</v>
      </c>
      <c r="AX536" s="13" t="s">
        <v>73</v>
      </c>
      <c r="AY536" s="197" t="s">
        <v>130</v>
      </c>
    </row>
    <row r="537" s="13" customFormat="1">
      <c r="A537" s="13"/>
      <c r="B537" s="196"/>
      <c r="C537" s="13"/>
      <c r="D537" s="184" t="s">
        <v>237</v>
      </c>
      <c r="E537" s="197" t="s">
        <v>1</v>
      </c>
      <c r="F537" s="198" t="s">
        <v>889</v>
      </c>
      <c r="G537" s="13"/>
      <c r="H537" s="199">
        <v>9.6600000000000001</v>
      </c>
      <c r="I537" s="200"/>
      <c r="J537" s="13"/>
      <c r="K537" s="13"/>
      <c r="L537" s="196"/>
      <c r="M537" s="201"/>
      <c r="N537" s="202"/>
      <c r="O537" s="202"/>
      <c r="P537" s="202"/>
      <c r="Q537" s="202"/>
      <c r="R537" s="202"/>
      <c r="S537" s="202"/>
      <c r="T537" s="20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237</v>
      </c>
      <c r="AU537" s="197" t="s">
        <v>83</v>
      </c>
      <c r="AV537" s="13" t="s">
        <v>83</v>
      </c>
      <c r="AW537" s="13" t="s">
        <v>30</v>
      </c>
      <c r="AX537" s="13" t="s">
        <v>73</v>
      </c>
      <c r="AY537" s="197" t="s">
        <v>130</v>
      </c>
    </row>
    <row r="538" s="13" customFormat="1">
      <c r="A538" s="13"/>
      <c r="B538" s="196"/>
      <c r="C538" s="13"/>
      <c r="D538" s="184" t="s">
        <v>237</v>
      </c>
      <c r="E538" s="197" t="s">
        <v>1</v>
      </c>
      <c r="F538" s="198" t="s">
        <v>890</v>
      </c>
      <c r="G538" s="13"/>
      <c r="H538" s="199">
        <v>1.76</v>
      </c>
      <c r="I538" s="200"/>
      <c r="J538" s="13"/>
      <c r="K538" s="13"/>
      <c r="L538" s="196"/>
      <c r="M538" s="201"/>
      <c r="N538" s="202"/>
      <c r="O538" s="202"/>
      <c r="P538" s="202"/>
      <c r="Q538" s="202"/>
      <c r="R538" s="202"/>
      <c r="S538" s="202"/>
      <c r="T538" s="20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7" t="s">
        <v>237</v>
      </c>
      <c r="AU538" s="197" t="s">
        <v>83</v>
      </c>
      <c r="AV538" s="13" t="s">
        <v>83</v>
      </c>
      <c r="AW538" s="13" t="s">
        <v>30</v>
      </c>
      <c r="AX538" s="13" t="s">
        <v>73</v>
      </c>
      <c r="AY538" s="197" t="s">
        <v>130</v>
      </c>
    </row>
    <row r="539" s="13" customFormat="1">
      <c r="A539" s="13"/>
      <c r="B539" s="196"/>
      <c r="C539" s="13"/>
      <c r="D539" s="184" t="s">
        <v>237</v>
      </c>
      <c r="E539" s="197" t="s">
        <v>1</v>
      </c>
      <c r="F539" s="198" t="s">
        <v>891</v>
      </c>
      <c r="G539" s="13"/>
      <c r="H539" s="199">
        <v>4.4000000000000004</v>
      </c>
      <c r="I539" s="200"/>
      <c r="J539" s="13"/>
      <c r="K539" s="13"/>
      <c r="L539" s="196"/>
      <c r="M539" s="201"/>
      <c r="N539" s="202"/>
      <c r="O539" s="202"/>
      <c r="P539" s="202"/>
      <c r="Q539" s="202"/>
      <c r="R539" s="202"/>
      <c r="S539" s="202"/>
      <c r="T539" s="20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7" t="s">
        <v>237</v>
      </c>
      <c r="AU539" s="197" t="s">
        <v>83</v>
      </c>
      <c r="AV539" s="13" t="s">
        <v>83</v>
      </c>
      <c r="AW539" s="13" t="s">
        <v>30</v>
      </c>
      <c r="AX539" s="13" t="s">
        <v>73</v>
      </c>
      <c r="AY539" s="197" t="s">
        <v>130</v>
      </c>
    </row>
    <row r="540" s="14" customFormat="1">
      <c r="A540" s="14"/>
      <c r="B540" s="204"/>
      <c r="C540" s="14"/>
      <c r="D540" s="184" t="s">
        <v>237</v>
      </c>
      <c r="E540" s="205" t="s">
        <v>1</v>
      </c>
      <c r="F540" s="206" t="s">
        <v>295</v>
      </c>
      <c r="G540" s="14"/>
      <c r="H540" s="207">
        <v>681.79100000000005</v>
      </c>
      <c r="I540" s="208"/>
      <c r="J540" s="14"/>
      <c r="K540" s="14"/>
      <c r="L540" s="204"/>
      <c r="M540" s="209"/>
      <c r="N540" s="210"/>
      <c r="O540" s="210"/>
      <c r="P540" s="210"/>
      <c r="Q540" s="210"/>
      <c r="R540" s="210"/>
      <c r="S540" s="210"/>
      <c r="T540" s="21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5" t="s">
        <v>237</v>
      </c>
      <c r="AU540" s="205" t="s">
        <v>83</v>
      </c>
      <c r="AV540" s="14" t="s">
        <v>155</v>
      </c>
      <c r="AW540" s="14" t="s">
        <v>30</v>
      </c>
      <c r="AX540" s="14" t="s">
        <v>81</v>
      </c>
      <c r="AY540" s="205" t="s">
        <v>130</v>
      </c>
    </row>
    <row r="541" s="2" customFormat="1" ht="24.15" customHeight="1">
      <c r="A541" s="37"/>
      <c r="B541" s="170"/>
      <c r="C541" s="171" t="s">
        <v>892</v>
      </c>
      <c r="D541" s="171" t="s">
        <v>133</v>
      </c>
      <c r="E541" s="172" t="s">
        <v>893</v>
      </c>
      <c r="F541" s="173" t="s">
        <v>894</v>
      </c>
      <c r="G541" s="174" t="s">
        <v>382</v>
      </c>
      <c r="H541" s="175">
        <v>2727.1640000000002</v>
      </c>
      <c r="I541" s="176"/>
      <c r="J541" s="177">
        <f>ROUND(I541*H541,2)</f>
        <v>0</v>
      </c>
      <c r="K541" s="173" t="s">
        <v>137</v>
      </c>
      <c r="L541" s="38"/>
      <c r="M541" s="178" t="s">
        <v>1</v>
      </c>
      <c r="N541" s="179" t="s">
        <v>38</v>
      </c>
      <c r="O541" s="76"/>
      <c r="P541" s="180">
        <f>O541*H541</f>
        <v>0</v>
      </c>
      <c r="Q541" s="180">
        <v>0</v>
      </c>
      <c r="R541" s="180">
        <f>Q541*H541</f>
        <v>0</v>
      </c>
      <c r="S541" s="180">
        <v>0</v>
      </c>
      <c r="T541" s="18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2" t="s">
        <v>155</v>
      </c>
      <c r="AT541" s="182" t="s">
        <v>133</v>
      </c>
      <c r="AU541" s="182" t="s">
        <v>83</v>
      </c>
      <c r="AY541" s="18" t="s">
        <v>130</v>
      </c>
      <c r="BE541" s="183">
        <f>IF(N541="základní",J541,0)</f>
        <v>0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8" t="s">
        <v>81</v>
      </c>
      <c r="BK541" s="183">
        <f>ROUND(I541*H541,2)</f>
        <v>0</v>
      </c>
      <c r="BL541" s="18" t="s">
        <v>155</v>
      </c>
      <c r="BM541" s="182" t="s">
        <v>895</v>
      </c>
    </row>
    <row r="542" s="2" customFormat="1">
      <c r="A542" s="37"/>
      <c r="B542" s="38"/>
      <c r="C542" s="37"/>
      <c r="D542" s="184" t="s">
        <v>140</v>
      </c>
      <c r="E542" s="37"/>
      <c r="F542" s="185" t="s">
        <v>896</v>
      </c>
      <c r="G542" s="37"/>
      <c r="H542" s="37"/>
      <c r="I542" s="186"/>
      <c r="J542" s="37"/>
      <c r="K542" s="37"/>
      <c r="L542" s="38"/>
      <c r="M542" s="187"/>
      <c r="N542" s="188"/>
      <c r="O542" s="76"/>
      <c r="P542" s="76"/>
      <c r="Q542" s="76"/>
      <c r="R542" s="76"/>
      <c r="S542" s="76"/>
      <c r="T542" s="77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8" t="s">
        <v>140</v>
      </c>
      <c r="AU542" s="18" t="s">
        <v>83</v>
      </c>
    </row>
    <row r="543" s="2" customFormat="1">
      <c r="A543" s="37"/>
      <c r="B543" s="38"/>
      <c r="C543" s="37"/>
      <c r="D543" s="189" t="s">
        <v>142</v>
      </c>
      <c r="E543" s="37"/>
      <c r="F543" s="190" t="s">
        <v>897</v>
      </c>
      <c r="G543" s="37"/>
      <c r="H543" s="37"/>
      <c r="I543" s="186"/>
      <c r="J543" s="37"/>
      <c r="K543" s="37"/>
      <c r="L543" s="38"/>
      <c r="M543" s="187"/>
      <c r="N543" s="188"/>
      <c r="O543" s="76"/>
      <c r="P543" s="76"/>
      <c r="Q543" s="76"/>
      <c r="R543" s="76"/>
      <c r="S543" s="76"/>
      <c r="T543" s="7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8" t="s">
        <v>142</v>
      </c>
      <c r="AU543" s="18" t="s">
        <v>83</v>
      </c>
    </row>
    <row r="544" s="15" customFormat="1">
      <c r="A544" s="15"/>
      <c r="B544" s="212"/>
      <c r="C544" s="15"/>
      <c r="D544" s="184" t="s">
        <v>237</v>
      </c>
      <c r="E544" s="213" t="s">
        <v>1</v>
      </c>
      <c r="F544" s="214" t="s">
        <v>878</v>
      </c>
      <c r="G544" s="15"/>
      <c r="H544" s="213" t="s">
        <v>1</v>
      </c>
      <c r="I544" s="215"/>
      <c r="J544" s="15"/>
      <c r="K544" s="15"/>
      <c r="L544" s="212"/>
      <c r="M544" s="216"/>
      <c r="N544" s="217"/>
      <c r="O544" s="217"/>
      <c r="P544" s="217"/>
      <c r="Q544" s="217"/>
      <c r="R544" s="217"/>
      <c r="S544" s="217"/>
      <c r="T544" s="21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13" t="s">
        <v>237</v>
      </c>
      <c r="AU544" s="213" t="s">
        <v>83</v>
      </c>
      <c r="AV544" s="15" t="s">
        <v>81</v>
      </c>
      <c r="AW544" s="15" t="s">
        <v>30</v>
      </c>
      <c r="AX544" s="15" t="s">
        <v>73</v>
      </c>
      <c r="AY544" s="213" t="s">
        <v>130</v>
      </c>
    </row>
    <row r="545" s="13" customFormat="1">
      <c r="A545" s="13"/>
      <c r="B545" s="196"/>
      <c r="C545" s="13"/>
      <c r="D545" s="184" t="s">
        <v>237</v>
      </c>
      <c r="E545" s="197" t="s">
        <v>1</v>
      </c>
      <c r="F545" s="198" t="s">
        <v>879</v>
      </c>
      <c r="G545" s="13"/>
      <c r="H545" s="199">
        <v>55.899999999999999</v>
      </c>
      <c r="I545" s="200"/>
      <c r="J545" s="13"/>
      <c r="K545" s="13"/>
      <c r="L545" s="196"/>
      <c r="M545" s="201"/>
      <c r="N545" s="202"/>
      <c r="O545" s="202"/>
      <c r="P545" s="202"/>
      <c r="Q545" s="202"/>
      <c r="R545" s="202"/>
      <c r="S545" s="202"/>
      <c r="T545" s="20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7" t="s">
        <v>237</v>
      </c>
      <c r="AU545" s="197" t="s">
        <v>83</v>
      </c>
      <c r="AV545" s="13" t="s">
        <v>83</v>
      </c>
      <c r="AW545" s="13" t="s">
        <v>30</v>
      </c>
      <c r="AX545" s="13" t="s">
        <v>73</v>
      </c>
      <c r="AY545" s="197" t="s">
        <v>130</v>
      </c>
    </row>
    <row r="546" s="13" customFormat="1">
      <c r="A546" s="13"/>
      <c r="B546" s="196"/>
      <c r="C546" s="13"/>
      <c r="D546" s="184" t="s">
        <v>237</v>
      </c>
      <c r="E546" s="197" t="s">
        <v>1</v>
      </c>
      <c r="F546" s="198" t="s">
        <v>880</v>
      </c>
      <c r="G546" s="13"/>
      <c r="H546" s="199">
        <v>64.019999999999996</v>
      </c>
      <c r="I546" s="200"/>
      <c r="J546" s="13"/>
      <c r="K546" s="13"/>
      <c r="L546" s="196"/>
      <c r="M546" s="201"/>
      <c r="N546" s="202"/>
      <c r="O546" s="202"/>
      <c r="P546" s="202"/>
      <c r="Q546" s="202"/>
      <c r="R546" s="202"/>
      <c r="S546" s="202"/>
      <c r="T546" s="20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7" t="s">
        <v>237</v>
      </c>
      <c r="AU546" s="197" t="s">
        <v>83</v>
      </c>
      <c r="AV546" s="13" t="s">
        <v>83</v>
      </c>
      <c r="AW546" s="13" t="s">
        <v>30</v>
      </c>
      <c r="AX546" s="13" t="s">
        <v>73</v>
      </c>
      <c r="AY546" s="197" t="s">
        <v>130</v>
      </c>
    </row>
    <row r="547" s="13" customFormat="1">
      <c r="A547" s="13"/>
      <c r="B547" s="196"/>
      <c r="C547" s="13"/>
      <c r="D547" s="184" t="s">
        <v>237</v>
      </c>
      <c r="E547" s="197" t="s">
        <v>1</v>
      </c>
      <c r="F547" s="198" t="s">
        <v>881</v>
      </c>
      <c r="G547" s="13"/>
      <c r="H547" s="199">
        <v>243.59999999999999</v>
      </c>
      <c r="I547" s="200"/>
      <c r="J547" s="13"/>
      <c r="K547" s="13"/>
      <c r="L547" s="196"/>
      <c r="M547" s="201"/>
      <c r="N547" s="202"/>
      <c r="O547" s="202"/>
      <c r="P547" s="202"/>
      <c r="Q547" s="202"/>
      <c r="R547" s="202"/>
      <c r="S547" s="202"/>
      <c r="T547" s="20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7" t="s">
        <v>237</v>
      </c>
      <c r="AU547" s="197" t="s">
        <v>83</v>
      </c>
      <c r="AV547" s="13" t="s">
        <v>83</v>
      </c>
      <c r="AW547" s="13" t="s">
        <v>30</v>
      </c>
      <c r="AX547" s="13" t="s">
        <v>73</v>
      </c>
      <c r="AY547" s="197" t="s">
        <v>130</v>
      </c>
    </row>
    <row r="548" s="13" customFormat="1">
      <c r="A548" s="13"/>
      <c r="B548" s="196"/>
      <c r="C548" s="13"/>
      <c r="D548" s="184" t="s">
        <v>237</v>
      </c>
      <c r="E548" s="197" t="s">
        <v>1</v>
      </c>
      <c r="F548" s="198" t="s">
        <v>882</v>
      </c>
      <c r="G548" s="13"/>
      <c r="H548" s="199">
        <v>2.016</v>
      </c>
      <c r="I548" s="200"/>
      <c r="J548" s="13"/>
      <c r="K548" s="13"/>
      <c r="L548" s="196"/>
      <c r="M548" s="201"/>
      <c r="N548" s="202"/>
      <c r="O548" s="202"/>
      <c r="P548" s="202"/>
      <c r="Q548" s="202"/>
      <c r="R548" s="202"/>
      <c r="S548" s="202"/>
      <c r="T548" s="20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7" t="s">
        <v>237</v>
      </c>
      <c r="AU548" s="197" t="s">
        <v>83</v>
      </c>
      <c r="AV548" s="13" t="s">
        <v>83</v>
      </c>
      <c r="AW548" s="13" t="s">
        <v>30</v>
      </c>
      <c r="AX548" s="13" t="s">
        <v>73</v>
      </c>
      <c r="AY548" s="197" t="s">
        <v>130</v>
      </c>
    </row>
    <row r="549" s="13" customFormat="1">
      <c r="A549" s="13"/>
      <c r="B549" s="196"/>
      <c r="C549" s="13"/>
      <c r="D549" s="184" t="s">
        <v>237</v>
      </c>
      <c r="E549" s="197" t="s">
        <v>1</v>
      </c>
      <c r="F549" s="198" t="s">
        <v>883</v>
      </c>
      <c r="G549" s="13"/>
      <c r="H549" s="199">
        <v>104</v>
      </c>
      <c r="I549" s="200"/>
      <c r="J549" s="13"/>
      <c r="K549" s="13"/>
      <c r="L549" s="196"/>
      <c r="M549" s="201"/>
      <c r="N549" s="202"/>
      <c r="O549" s="202"/>
      <c r="P549" s="202"/>
      <c r="Q549" s="202"/>
      <c r="R549" s="202"/>
      <c r="S549" s="202"/>
      <c r="T549" s="20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7" t="s">
        <v>237</v>
      </c>
      <c r="AU549" s="197" t="s">
        <v>83</v>
      </c>
      <c r="AV549" s="13" t="s">
        <v>83</v>
      </c>
      <c r="AW549" s="13" t="s">
        <v>30</v>
      </c>
      <c r="AX549" s="13" t="s">
        <v>73</v>
      </c>
      <c r="AY549" s="197" t="s">
        <v>130</v>
      </c>
    </row>
    <row r="550" s="13" customFormat="1">
      <c r="A550" s="13"/>
      <c r="B550" s="196"/>
      <c r="C550" s="13"/>
      <c r="D550" s="184" t="s">
        <v>237</v>
      </c>
      <c r="E550" s="197" t="s">
        <v>1</v>
      </c>
      <c r="F550" s="198" t="s">
        <v>884</v>
      </c>
      <c r="G550" s="13"/>
      <c r="H550" s="199">
        <v>22.050000000000001</v>
      </c>
      <c r="I550" s="200"/>
      <c r="J550" s="13"/>
      <c r="K550" s="13"/>
      <c r="L550" s="196"/>
      <c r="M550" s="201"/>
      <c r="N550" s="202"/>
      <c r="O550" s="202"/>
      <c r="P550" s="202"/>
      <c r="Q550" s="202"/>
      <c r="R550" s="202"/>
      <c r="S550" s="202"/>
      <c r="T550" s="20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7" t="s">
        <v>237</v>
      </c>
      <c r="AU550" s="197" t="s">
        <v>83</v>
      </c>
      <c r="AV550" s="13" t="s">
        <v>83</v>
      </c>
      <c r="AW550" s="13" t="s">
        <v>30</v>
      </c>
      <c r="AX550" s="13" t="s">
        <v>73</v>
      </c>
      <c r="AY550" s="197" t="s">
        <v>130</v>
      </c>
    </row>
    <row r="551" s="13" customFormat="1">
      <c r="A551" s="13"/>
      <c r="B551" s="196"/>
      <c r="C551" s="13"/>
      <c r="D551" s="184" t="s">
        <v>237</v>
      </c>
      <c r="E551" s="197" t="s">
        <v>1</v>
      </c>
      <c r="F551" s="198" t="s">
        <v>885</v>
      </c>
      <c r="G551" s="13"/>
      <c r="H551" s="199">
        <v>36.799999999999997</v>
      </c>
      <c r="I551" s="200"/>
      <c r="J551" s="13"/>
      <c r="K551" s="13"/>
      <c r="L551" s="196"/>
      <c r="M551" s="201"/>
      <c r="N551" s="202"/>
      <c r="O551" s="202"/>
      <c r="P551" s="202"/>
      <c r="Q551" s="202"/>
      <c r="R551" s="202"/>
      <c r="S551" s="202"/>
      <c r="T551" s="20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7" t="s">
        <v>237</v>
      </c>
      <c r="AU551" s="197" t="s">
        <v>83</v>
      </c>
      <c r="AV551" s="13" t="s">
        <v>83</v>
      </c>
      <c r="AW551" s="13" t="s">
        <v>30</v>
      </c>
      <c r="AX551" s="13" t="s">
        <v>73</v>
      </c>
      <c r="AY551" s="197" t="s">
        <v>130</v>
      </c>
    </row>
    <row r="552" s="13" customFormat="1">
      <c r="A552" s="13"/>
      <c r="B552" s="196"/>
      <c r="C552" s="13"/>
      <c r="D552" s="184" t="s">
        <v>237</v>
      </c>
      <c r="E552" s="197" t="s">
        <v>1</v>
      </c>
      <c r="F552" s="198" t="s">
        <v>886</v>
      </c>
      <c r="G552" s="13"/>
      <c r="H552" s="199">
        <v>73.599999999999994</v>
      </c>
      <c r="I552" s="200"/>
      <c r="J552" s="13"/>
      <c r="K552" s="13"/>
      <c r="L552" s="196"/>
      <c r="M552" s="201"/>
      <c r="N552" s="202"/>
      <c r="O552" s="202"/>
      <c r="P552" s="202"/>
      <c r="Q552" s="202"/>
      <c r="R552" s="202"/>
      <c r="S552" s="202"/>
      <c r="T552" s="20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7" t="s">
        <v>237</v>
      </c>
      <c r="AU552" s="197" t="s">
        <v>83</v>
      </c>
      <c r="AV552" s="13" t="s">
        <v>83</v>
      </c>
      <c r="AW552" s="13" t="s">
        <v>30</v>
      </c>
      <c r="AX552" s="13" t="s">
        <v>73</v>
      </c>
      <c r="AY552" s="197" t="s">
        <v>130</v>
      </c>
    </row>
    <row r="553" s="13" customFormat="1">
      <c r="A553" s="13"/>
      <c r="B553" s="196"/>
      <c r="C553" s="13"/>
      <c r="D553" s="184" t="s">
        <v>237</v>
      </c>
      <c r="E553" s="197" t="s">
        <v>1</v>
      </c>
      <c r="F553" s="198" t="s">
        <v>887</v>
      </c>
      <c r="G553" s="13"/>
      <c r="H553" s="199">
        <v>54.325000000000003</v>
      </c>
      <c r="I553" s="200"/>
      <c r="J553" s="13"/>
      <c r="K553" s="13"/>
      <c r="L553" s="196"/>
      <c r="M553" s="201"/>
      <c r="N553" s="202"/>
      <c r="O553" s="202"/>
      <c r="P553" s="202"/>
      <c r="Q553" s="202"/>
      <c r="R553" s="202"/>
      <c r="S553" s="202"/>
      <c r="T553" s="20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7" t="s">
        <v>237</v>
      </c>
      <c r="AU553" s="197" t="s">
        <v>83</v>
      </c>
      <c r="AV553" s="13" t="s">
        <v>83</v>
      </c>
      <c r="AW553" s="13" t="s">
        <v>30</v>
      </c>
      <c r="AX553" s="13" t="s">
        <v>73</v>
      </c>
      <c r="AY553" s="197" t="s">
        <v>130</v>
      </c>
    </row>
    <row r="554" s="13" customFormat="1">
      <c r="A554" s="13"/>
      <c r="B554" s="196"/>
      <c r="C554" s="13"/>
      <c r="D554" s="184" t="s">
        <v>237</v>
      </c>
      <c r="E554" s="197" t="s">
        <v>1</v>
      </c>
      <c r="F554" s="198" t="s">
        <v>888</v>
      </c>
      <c r="G554" s="13"/>
      <c r="H554" s="199">
        <v>9.6600000000000001</v>
      </c>
      <c r="I554" s="200"/>
      <c r="J554" s="13"/>
      <c r="K554" s="13"/>
      <c r="L554" s="196"/>
      <c r="M554" s="201"/>
      <c r="N554" s="202"/>
      <c r="O554" s="202"/>
      <c r="P554" s="202"/>
      <c r="Q554" s="202"/>
      <c r="R554" s="202"/>
      <c r="S554" s="202"/>
      <c r="T554" s="20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7" t="s">
        <v>237</v>
      </c>
      <c r="AU554" s="197" t="s">
        <v>83</v>
      </c>
      <c r="AV554" s="13" t="s">
        <v>83</v>
      </c>
      <c r="AW554" s="13" t="s">
        <v>30</v>
      </c>
      <c r="AX554" s="13" t="s">
        <v>73</v>
      </c>
      <c r="AY554" s="197" t="s">
        <v>130</v>
      </c>
    </row>
    <row r="555" s="13" customFormat="1">
      <c r="A555" s="13"/>
      <c r="B555" s="196"/>
      <c r="C555" s="13"/>
      <c r="D555" s="184" t="s">
        <v>237</v>
      </c>
      <c r="E555" s="197" t="s">
        <v>1</v>
      </c>
      <c r="F555" s="198" t="s">
        <v>889</v>
      </c>
      <c r="G555" s="13"/>
      <c r="H555" s="199">
        <v>9.6600000000000001</v>
      </c>
      <c r="I555" s="200"/>
      <c r="J555" s="13"/>
      <c r="K555" s="13"/>
      <c r="L555" s="196"/>
      <c r="M555" s="201"/>
      <c r="N555" s="202"/>
      <c r="O555" s="202"/>
      <c r="P555" s="202"/>
      <c r="Q555" s="202"/>
      <c r="R555" s="202"/>
      <c r="S555" s="202"/>
      <c r="T555" s="20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7" t="s">
        <v>237</v>
      </c>
      <c r="AU555" s="197" t="s">
        <v>83</v>
      </c>
      <c r="AV555" s="13" t="s">
        <v>83</v>
      </c>
      <c r="AW555" s="13" t="s">
        <v>30</v>
      </c>
      <c r="AX555" s="13" t="s">
        <v>73</v>
      </c>
      <c r="AY555" s="197" t="s">
        <v>130</v>
      </c>
    </row>
    <row r="556" s="13" customFormat="1">
      <c r="A556" s="13"/>
      <c r="B556" s="196"/>
      <c r="C556" s="13"/>
      <c r="D556" s="184" t="s">
        <v>237</v>
      </c>
      <c r="E556" s="197" t="s">
        <v>1</v>
      </c>
      <c r="F556" s="198" t="s">
        <v>890</v>
      </c>
      <c r="G556" s="13"/>
      <c r="H556" s="199">
        <v>1.76</v>
      </c>
      <c r="I556" s="200"/>
      <c r="J556" s="13"/>
      <c r="K556" s="13"/>
      <c r="L556" s="196"/>
      <c r="M556" s="201"/>
      <c r="N556" s="202"/>
      <c r="O556" s="202"/>
      <c r="P556" s="202"/>
      <c r="Q556" s="202"/>
      <c r="R556" s="202"/>
      <c r="S556" s="202"/>
      <c r="T556" s="20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7" t="s">
        <v>237</v>
      </c>
      <c r="AU556" s="197" t="s">
        <v>83</v>
      </c>
      <c r="AV556" s="13" t="s">
        <v>83</v>
      </c>
      <c r="AW556" s="13" t="s">
        <v>30</v>
      </c>
      <c r="AX556" s="13" t="s">
        <v>73</v>
      </c>
      <c r="AY556" s="197" t="s">
        <v>130</v>
      </c>
    </row>
    <row r="557" s="13" customFormat="1">
      <c r="A557" s="13"/>
      <c r="B557" s="196"/>
      <c r="C557" s="13"/>
      <c r="D557" s="184" t="s">
        <v>237</v>
      </c>
      <c r="E557" s="197" t="s">
        <v>1</v>
      </c>
      <c r="F557" s="198" t="s">
        <v>891</v>
      </c>
      <c r="G557" s="13"/>
      <c r="H557" s="199">
        <v>4.4000000000000004</v>
      </c>
      <c r="I557" s="200"/>
      <c r="J557" s="13"/>
      <c r="K557" s="13"/>
      <c r="L557" s="196"/>
      <c r="M557" s="201"/>
      <c r="N557" s="202"/>
      <c r="O557" s="202"/>
      <c r="P557" s="202"/>
      <c r="Q557" s="202"/>
      <c r="R557" s="202"/>
      <c r="S557" s="202"/>
      <c r="T557" s="20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7" t="s">
        <v>237</v>
      </c>
      <c r="AU557" s="197" t="s">
        <v>83</v>
      </c>
      <c r="AV557" s="13" t="s">
        <v>83</v>
      </c>
      <c r="AW557" s="13" t="s">
        <v>30</v>
      </c>
      <c r="AX557" s="13" t="s">
        <v>73</v>
      </c>
      <c r="AY557" s="197" t="s">
        <v>130</v>
      </c>
    </row>
    <row r="558" s="14" customFormat="1">
      <c r="A558" s="14"/>
      <c r="B558" s="204"/>
      <c r="C558" s="14"/>
      <c r="D558" s="184" t="s">
        <v>237</v>
      </c>
      <c r="E558" s="205" t="s">
        <v>1</v>
      </c>
      <c r="F558" s="206" t="s">
        <v>295</v>
      </c>
      <c r="G558" s="14"/>
      <c r="H558" s="207">
        <v>681.79100000000005</v>
      </c>
      <c r="I558" s="208"/>
      <c r="J558" s="14"/>
      <c r="K558" s="14"/>
      <c r="L558" s="204"/>
      <c r="M558" s="209"/>
      <c r="N558" s="210"/>
      <c r="O558" s="210"/>
      <c r="P558" s="210"/>
      <c r="Q558" s="210"/>
      <c r="R558" s="210"/>
      <c r="S558" s="210"/>
      <c r="T558" s="21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5" t="s">
        <v>237</v>
      </c>
      <c r="AU558" s="205" t="s">
        <v>83</v>
      </c>
      <c r="AV558" s="14" t="s">
        <v>155</v>
      </c>
      <c r="AW558" s="14" t="s">
        <v>30</v>
      </c>
      <c r="AX558" s="14" t="s">
        <v>81</v>
      </c>
      <c r="AY558" s="205" t="s">
        <v>130</v>
      </c>
    </row>
    <row r="559" s="13" customFormat="1">
      <c r="A559" s="13"/>
      <c r="B559" s="196"/>
      <c r="C559" s="13"/>
      <c r="D559" s="184" t="s">
        <v>237</v>
      </c>
      <c r="E559" s="13"/>
      <c r="F559" s="198" t="s">
        <v>898</v>
      </c>
      <c r="G559" s="13"/>
      <c r="H559" s="199">
        <v>2727.1640000000002</v>
      </c>
      <c r="I559" s="200"/>
      <c r="J559" s="13"/>
      <c r="K559" s="13"/>
      <c r="L559" s="196"/>
      <c r="M559" s="201"/>
      <c r="N559" s="202"/>
      <c r="O559" s="202"/>
      <c r="P559" s="202"/>
      <c r="Q559" s="202"/>
      <c r="R559" s="202"/>
      <c r="S559" s="202"/>
      <c r="T559" s="20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7" t="s">
        <v>237</v>
      </c>
      <c r="AU559" s="197" t="s">
        <v>83</v>
      </c>
      <c r="AV559" s="13" t="s">
        <v>83</v>
      </c>
      <c r="AW559" s="13" t="s">
        <v>3</v>
      </c>
      <c r="AX559" s="13" t="s">
        <v>81</v>
      </c>
      <c r="AY559" s="197" t="s">
        <v>130</v>
      </c>
    </row>
    <row r="560" s="2" customFormat="1" ht="16.5" customHeight="1">
      <c r="A560" s="37"/>
      <c r="B560" s="170"/>
      <c r="C560" s="171" t="s">
        <v>899</v>
      </c>
      <c r="D560" s="171" t="s">
        <v>133</v>
      </c>
      <c r="E560" s="172" t="s">
        <v>900</v>
      </c>
      <c r="F560" s="173" t="s">
        <v>901</v>
      </c>
      <c r="G560" s="174" t="s">
        <v>382</v>
      </c>
      <c r="H560" s="175">
        <v>5.4640000000000004</v>
      </c>
      <c r="I560" s="176"/>
      <c r="J560" s="177">
        <f>ROUND(I560*H560,2)</f>
        <v>0</v>
      </c>
      <c r="K560" s="173" t="s">
        <v>137</v>
      </c>
      <c r="L560" s="38"/>
      <c r="M560" s="178" t="s">
        <v>1</v>
      </c>
      <c r="N560" s="179" t="s">
        <v>38</v>
      </c>
      <c r="O560" s="76"/>
      <c r="P560" s="180">
        <f>O560*H560</f>
        <v>0</v>
      </c>
      <c r="Q560" s="180">
        <v>0</v>
      </c>
      <c r="R560" s="180">
        <f>Q560*H560</f>
        <v>0</v>
      </c>
      <c r="S560" s="180">
        <v>0</v>
      </c>
      <c r="T560" s="181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2" t="s">
        <v>155</v>
      </c>
      <c r="AT560" s="182" t="s">
        <v>133</v>
      </c>
      <c r="AU560" s="182" t="s">
        <v>83</v>
      </c>
      <c r="AY560" s="18" t="s">
        <v>130</v>
      </c>
      <c r="BE560" s="183">
        <f>IF(N560="základní",J560,0)</f>
        <v>0</v>
      </c>
      <c r="BF560" s="183">
        <f>IF(N560="snížená",J560,0)</f>
        <v>0</v>
      </c>
      <c r="BG560" s="183">
        <f>IF(N560="zákl. přenesená",J560,0)</f>
        <v>0</v>
      </c>
      <c r="BH560" s="183">
        <f>IF(N560="sníž. přenesená",J560,0)</f>
        <v>0</v>
      </c>
      <c r="BI560" s="183">
        <f>IF(N560="nulová",J560,0)</f>
        <v>0</v>
      </c>
      <c r="BJ560" s="18" t="s">
        <v>81</v>
      </c>
      <c r="BK560" s="183">
        <f>ROUND(I560*H560,2)</f>
        <v>0</v>
      </c>
      <c r="BL560" s="18" t="s">
        <v>155</v>
      </c>
      <c r="BM560" s="182" t="s">
        <v>902</v>
      </c>
    </row>
    <row r="561" s="2" customFormat="1">
      <c r="A561" s="37"/>
      <c r="B561" s="38"/>
      <c r="C561" s="37"/>
      <c r="D561" s="184" t="s">
        <v>140</v>
      </c>
      <c r="E561" s="37"/>
      <c r="F561" s="185" t="s">
        <v>903</v>
      </c>
      <c r="G561" s="37"/>
      <c r="H561" s="37"/>
      <c r="I561" s="186"/>
      <c r="J561" s="37"/>
      <c r="K561" s="37"/>
      <c r="L561" s="38"/>
      <c r="M561" s="187"/>
      <c r="N561" s="188"/>
      <c r="O561" s="76"/>
      <c r="P561" s="76"/>
      <c r="Q561" s="76"/>
      <c r="R561" s="76"/>
      <c r="S561" s="76"/>
      <c r="T561" s="7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8" t="s">
        <v>140</v>
      </c>
      <c r="AU561" s="18" t="s">
        <v>83</v>
      </c>
    </row>
    <row r="562" s="2" customFormat="1">
      <c r="A562" s="37"/>
      <c r="B562" s="38"/>
      <c r="C562" s="37"/>
      <c r="D562" s="189" t="s">
        <v>142</v>
      </c>
      <c r="E562" s="37"/>
      <c r="F562" s="190" t="s">
        <v>904</v>
      </c>
      <c r="G562" s="37"/>
      <c r="H562" s="37"/>
      <c r="I562" s="186"/>
      <c r="J562" s="37"/>
      <c r="K562" s="37"/>
      <c r="L562" s="38"/>
      <c r="M562" s="187"/>
      <c r="N562" s="188"/>
      <c r="O562" s="76"/>
      <c r="P562" s="76"/>
      <c r="Q562" s="76"/>
      <c r="R562" s="76"/>
      <c r="S562" s="76"/>
      <c r="T562" s="7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8" t="s">
        <v>142</v>
      </c>
      <c r="AU562" s="18" t="s">
        <v>83</v>
      </c>
    </row>
    <row r="563" s="13" customFormat="1">
      <c r="A563" s="13"/>
      <c r="B563" s="196"/>
      <c r="C563" s="13"/>
      <c r="D563" s="184" t="s">
        <v>237</v>
      </c>
      <c r="E563" s="197" t="s">
        <v>1</v>
      </c>
      <c r="F563" s="198" t="s">
        <v>905</v>
      </c>
      <c r="G563" s="13"/>
      <c r="H563" s="199">
        <v>5.4640000000000004</v>
      </c>
      <c r="I563" s="200"/>
      <c r="J563" s="13"/>
      <c r="K563" s="13"/>
      <c r="L563" s="196"/>
      <c r="M563" s="201"/>
      <c r="N563" s="202"/>
      <c r="O563" s="202"/>
      <c r="P563" s="202"/>
      <c r="Q563" s="202"/>
      <c r="R563" s="202"/>
      <c r="S563" s="202"/>
      <c r="T563" s="20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7" t="s">
        <v>237</v>
      </c>
      <c r="AU563" s="197" t="s">
        <v>83</v>
      </c>
      <c r="AV563" s="13" t="s">
        <v>83</v>
      </c>
      <c r="AW563" s="13" t="s">
        <v>30</v>
      </c>
      <c r="AX563" s="13" t="s">
        <v>81</v>
      </c>
      <c r="AY563" s="197" t="s">
        <v>130</v>
      </c>
    </row>
    <row r="564" s="2" customFormat="1" ht="24.15" customHeight="1">
      <c r="A564" s="37"/>
      <c r="B564" s="170"/>
      <c r="C564" s="171" t="s">
        <v>906</v>
      </c>
      <c r="D564" s="171" t="s">
        <v>133</v>
      </c>
      <c r="E564" s="172" t="s">
        <v>907</v>
      </c>
      <c r="F564" s="173" t="s">
        <v>908</v>
      </c>
      <c r="G564" s="174" t="s">
        <v>382</v>
      </c>
      <c r="H564" s="175">
        <v>21.856000000000002</v>
      </c>
      <c r="I564" s="176"/>
      <c r="J564" s="177">
        <f>ROUND(I564*H564,2)</f>
        <v>0</v>
      </c>
      <c r="K564" s="173" t="s">
        <v>137</v>
      </c>
      <c r="L564" s="38"/>
      <c r="M564" s="178" t="s">
        <v>1</v>
      </c>
      <c r="N564" s="179" t="s">
        <v>38</v>
      </c>
      <c r="O564" s="76"/>
      <c r="P564" s="180">
        <f>O564*H564</f>
        <v>0</v>
      </c>
      <c r="Q564" s="180">
        <v>0</v>
      </c>
      <c r="R564" s="180">
        <f>Q564*H564</f>
        <v>0</v>
      </c>
      <c r="S564" s="180">
        <v>0</v>
      </c>
      <c r="T564" s="181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82" t="s">
        <v>155</v>
      </c>
      <c r="AT564" s="182" t="s">
        <v>133</v>
      </c>
      <c r="AU564" s="182" t="s">
        <v>83</v>
      </c>
      <c r="AY564" s="18" t="s">
        <v>130</v>
      </c>
      <c r="BE564" s="183">
        <f>IF(N564="základní",J564,0)</f>
        <v>0</v>
      </c>
      <c r="BF564" s="183">
        <f>IF(N564="snížená",J564,0)</f>
        <v>0</v>
      </c>
      <c r="BG564" s="183">
        <f>IF(N564="zákl. přenesená",J564,0)</f>
        <v>0</v>
      </c>
      <c r="BH564" s="183">
        <f>IF(N564="sníž. přenesená",J564,0)</f>
        <v>0</v>
      </c>
      <c r="BI564" s="183">
        <f>IF(N564="nulová",J564,0)</f>
        <v>0</v>
      </c>
      <c r="BJ564" s="18" t="s">
        <v>81</v>
      </c>
      <c r="BK564" s="183">
        <f>ROUND(I564*H564,2)</f>
        <v>0</v>
      </c>
      <c r="BL564" s="18" t="s">
        <v>155</v>
      </c>
      <c r="BM564" s="182" t="s">
        <v>909</v>
      </c>
    </row>
    <row r="565" s="2" customFormat="1">
      <c r="A565" s="37"/>
      <c r="B565" s="38"/>
      <c r="C565" s="37"/>
      <c r="D565" s="184" t="s">
        <v>140</v>
      </c>
      <c r="E565" s="37"/>
      <c r="F565" s="185" t="s">
        <v>910</v>
      </c>
      <c r="G565" s="37"/>
      <c r="H565" s="37"/>
      <c r="I565" s="186"/>
      <c r="J565" s="37"/>
      <c r="K565" s="37"/>
      <c r="L565" s="38"/>
      <c r="M565" s="187"/>
      <c r="N565" s="188"/>
      <c r="O565" s="76"/>
      <c r="P565" s="76"/>
      <c r="Q565" s="76"/>
      <c r="R565" s="76"/>
      <c r="S565" s="76"/>
      <c r="T565" s="77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8" t="s">
        <v>140</v>
      </c>
      <c r="AU565" s="18" t="s">
        <v>83</v>
      </c>
    </row>
    <row r="566" s="2" customFormat="1">
      <c r="A566" s="37"/>
      <c r="B566" s="38"/>
      <c r="C566" s="37"/>
      <c r="D566" s="189" t="s">
        <v>142</v>
      </c>
      <c r="E566" s="37"/>
      <c r="F566" s="190" t="s">
        <v>911</v>
      </c>
      <c r="G566" s="37"/>
      <c r="H566" s="37"/>
      <c r="I566" s="186"/>
      <c r="J566" s="37"/>
      <c r="K566" s="37"/>
      <c r="L566" s="38"/>
      <c r="M566" s="187"/>
      <c r="N566" s="188"/>
      <c r="O566" s="76"/>
      <c r="P566" s="76"/>
      <c r="Q566" s="76"/>
      <c r="R566" s="76"/>
      <c r="S566" s="76"/>
      <c r="T566" s="7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8" t="s">
        <v>142</v>
      </c>
      <c r="AU566" s="18" t="s">
        <v>83</v>
      </c>
    </row>
    <row r="567" s="13" customFormat="1">
      <c r="A567" s="13"/>
      <c r="B567" s="196"/>
      <c r="C567" s="13"/>
      <c r="D567" s="184" t="s">
        <v>237</v>
      </c>
      <c r="E567" s="197" t="s">
        <v>1</v>
      </c>
      <c r="F567" s="198" t="s">
        <v>905</v>
      </c>
      <c r="G567" s="13"/>
      <c r="H567" s="199">
        <v>5.4640000000000004</v>
      </c>
      <c r="I567" s="200"/>
      <c r="J567" s="13"/>
      <c r="K567" s="13"/>
      <c r="L567" s="196"/>
      <c r="M567" s="201"/>
      <c r="N567" s="202"/>
      <c r="O567" s="202"/>
      <c r="P567" s="202"/>
      <c r="Q567" s="202"/>
      <c r="R567" s="202"/>
      <c r="S567" s="202"/>
      <c r="T567" s="20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237</v>
      </c>
      <c r="AU567" s="197" t="s">
        <v>83</v>
      </c>
      <c r="AV567" s="13" t="s">
        <v>83</v>
      </c>
      <c r="AW567" s="13" t="s">
        <v>30</v>
      </c>
      <c r="AX567" s="13" t="s">
        <v>81</v>
      </c>
      <c r="AY567" s="197" t="s">
        <v>130</v>
      </c>
    </row>
    <row r="568" s="13" customFormat="1">
      <c r="A568" s="13"/>
      <c r="B568" s="196"/>
      <c r="C568" s="13"/>
      <c r="D568" s="184" t="s">
        <v>237</v>
      </c>
      <c r="E568" s="13"/>
      <c r="F568" s="198" t="s">
        <v>912</v>
      </c>
      <c r="G568" s="13"/>
      <c r="H568" s="199">
        <v>21.856000000000002</v>
      </c>
      <c r="I568" s="200"/>
      <c r="J568" s="13"/>
      <c r="K568" s="13"/>
      <c r="L568" s="196"/>
      <c r="M568" s="201"/>
      <c r="N568" s="202"/>
      <c r="O568" s="202"/>
      <c r="P568" s="202"/>
      <c r="Q568" s="202"/>
      <c r="R568" s="202"/>
      <c r="S568" s="202"/>
      <c r="T568" s="20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7" t="s">
        <v>237</v>
      </c>
      <c r="AU568" s="197" t="s">
        <v>83</v>
      </c>
      <c r="AV568" s="13" t="s">
        <v>83</v>
      </c>
      <c r="AW568" s="13" t="s">
        <v>3</v>
      </c>
      <c r="AX568" s="13" t="s">
        <v>81</v>
      </c>
      <c r="AY568" s="197" t="s">
        <v>130</v>
      </c>
    </row>
    <row r="569" s="2" customFormat="1" ht="24.15" customHeight="1">
      <c r="A569" s="37"/>
      <c r="B569" s="170"/>
      <c r="C569" s="171" t="s">
        <v>913</v>
      </c>
      <c r="D569" s="171" t="s">
        <v>133</v>
      </c>
      <c r="E569" s="172" t="s">
        <v>914</v>
      </c>
      <c r="F569" s="173" t="s">
        <v>915</v>
      </c>
      <c r="G569" s="174" t="s">
        <v>382</v>
      </c>
      <c r="H569" s="175">
        <v>6.1600000000000001</v>
      </c>
      <c r="I569" s="176"/>
      <c r="J569" s="177">
        <f>ROUND(I569*H569,2)</f>
        <v>0</v>
      </c>
      <c r="K569" s="173" t="s">
        <v>137</v>
      </c>
      <c r="L569" s="38"/>
      <c r="M569" s="178" t="s">
        <v>1</v>
      </c>
      <c r="N569" s="179" t="s">
        <v>38</v>
      </c>
      <c r="O569" s="76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2" t="s">
        <v>155</v>
      </c>
      <c r="AT569" s="182" t="s">
        <v>133</v>
      </c>
      <c r="AU569" s="182" t="s">
        <v>83</v>
      </c>
      <c r="AY569" s="18" t="s">
        <v>130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8" t="s">
        <v>81</v>
      </c>
      <c r="BK569" s="183">
        <f>ROUND(I569*H569,2)</f>
        <v>0</v>
      </c>
      <c r="BL569" s="18" t="s">
        <v>155</v>
      </c>
      <c r="BM569" s="182" t="s">
        <v>916</v>
      </c>
    </row>
    <row r="570" s="2" customFormat="1">
      <c r="A570" s="37"/>
      <c r="B570" s="38"/>
      <c r="C570" s="37"/>
      <c r="D570" s="184" t="s">
        <v>140</v>
      </c>
      <c r="E570" s="37"/>
      <c r="F570" s="185" t="s">
        <v>917</v>
      </c>
      <c r="G570" s="37"/>
      <c r="H570" s="37"/>
      <c r="I570" s="186"/>
      <c r="J570" s="37"/>
      <c r="K570" s="37"/>
      <c r="L570" s="38"/>
      <c r="M570" s="187"/>
      <c r="N570" s="188"/>
      <c r="O570" s="76"/>
      <c r="P570" s="76"/>
      <c r="Q570" s="76"/>
      <c r="R570" s="76"/>
      <c r="S570" s="76"/>
      <c r="T570" s="7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8" t="s">
        <v>140</v>
      </c>
      <c r="AU570" s="18" t="s">
        <v>83</v>
      </c>
    </row>
    <row r="571" s="2" customFormat="1">
      <c r="A571" s="37"/>
      <c r="B571" s="38"/>
      <c r="C571" s="37"/>
      <c r="D571" s="189" t="s">
        <v>142</v>
      </c>
      <c r="E571" s="37"/>
      <c r="F571" s="190" t="s">
        <v>918</v>
      </c>
      <c r="G571" s="37"/>
      <c r="H571" s="37"/>
      <c r="I571" s="186"/>
      <c r="J571" s="37"/>
      <c r="K571" s="37"/>
      <c r="L571" s="38"/>
      <c r="M571" s="187"/>
      <c r="N571" s="188"/>
      <c r="O571" s="76"/>
      <c r="P571" s="76"/>
      <c r="Q571" s="76"/>
      <c r="R571" s="76"/>
      <c r="S571" s="76"/>
      <c r="T571" s="7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8" t="s">
        <v>142</v>
      </c>
      <c r="AU571" s="18" t="s">
        <v>83</v>
      </c>
    </row>
    <row r="572" s="13" customFormat="1">
      <c r="A572" s="13"/>
      <c r="B572" s="196"/>
      <c r="C572" s="13"/>
      <c r="D572" s="184" t="s">
        <v>237</v>
      </c>
      <c r="E572" s="197" t="s">
        <v>1</v>
      </c>
      <c r="F572" s="198" t="s">
        <v>890</v>
      </c>
      <c r="G572" s="13"/>
      <c r="H572" s="199">
        <v>1.76</v>
      </c>
      <c r="I572" s="200"/>
      <c r="J572" s="13"/>
      <c r="K572" s="13"/>
      <c r="L572" s="196"/>
      <c r="M572" s="201"/>
      <c r="N572" s="202"/>
      <c r="O572" s="202"/>
      <c r="P572" s="202"/>
      <c r="Q572" s="202"/>
      <c r="R572" s="202"/>
      <c r="S572" s="202"/>
      <c r="T572" s="20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7" t="s">
        <v>237</v>
      </c>
      <c r="AU572" s="197" t="s">
        <v>83</v>
      </c>
      <c r="AV572" s="13" t="s">
        <v>83</v>
      </c>
      <c r="AW572" s="13" t="s">
        <v>30</v>
      </c>
      <c r="AX572" s="13" t="s">
        <v>73</v>
      </c>
      <c r="AY572" s="197" t="s">
        <v>130</v>
      </c>
    </row>
    <row r="573" s="13" customFormat="1">
      <c r="A573" s="13"/>
      <c r="B573" s="196"/>
      <c r="C573" s="13"/>
      <c r="D573" s="184" t="s">
        <v>237</v>
      </c>
      <c r="E573" s="197" t="s">
        <v>1</v>
      </c>
      <c r="F573" s="198" t="s">
        <v>891</v>
      </c>
      <c r="G573" s="13"/>
      <c r="H573" s="199">
        <v>4.4000000000000004</v>
      </c>
      <c r="I573" s="200"/>
      <c r="J573" s="13"/>
      <c r="K573" s="13"/>
      <c r="L573" s="196"/>
      <c r="M573" s="201"/>
      <c r="N573" s="202"/>
      <c r="O573" s="202"/>
      <c r="P573" s="202"/>
      <c r="Q573" s="202"/>
      <c r="R573" s="202"/>
      <c r="S573" s="202"/>
      <c r="T573" s="20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7" t="s">
        <v>237</v>
      </c>
      <c r="AU573" s="197" t="s">
        <v>83</v>
      </c>
      <c r="AV573" s="13" t="s">
        <v>83</v>
      </c>
      <c r="AW573" s="13" t="s">
        <v>30</v>
      </c>
      <c r="AX573" s="13" t="s">
        <v>73</v>
      </c>
      <c r="AY573" s="197" t="s">
        <v>130</v>
      </c>
    </row>
    <row r="574" s="14" customFormat="1">
      <c r="A574" s="14"/>
      <c r="B574" s="204"/>
      <c r="C574" s="14"/>
      <c r="D574" s="184" t="s">
        <v>237</v>
      </c>
      <c r="E574" s="205" t="s">
        <v>1</v>
      </c>
      <c r="F574" s="206" t="s">
        <v>295</v>
      </c>
      <c r="G574" s="14"/>
      <c r="H574" s="207">
        <v>6.1600000000000001</v>
      </c>
      <c r="I574" s="208"/>
      <c r="J574" s="14"/>
      <c r="K574" s="14"/>
      <c r="L574" s="204"/>
      <c r="M574" s="209"/>
      <c r="N574" s="210"/>
      <c r="O574" s="210"/>
      <c r="P574" s="210"/>
      <c r="Q574" s="210"/>
      <c r="R574" s="210"/>
      <c r="S574" s="210"/>
      <c r="T574" s="21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5" t="s">
        <v>237</v>
      </c>
      <c r="AU574" s="205" t="s">
        <v>83</v>
      </c>
      <c r="AV574" s="14" t="s">
        <v>155</v>
      </c>
      <c r="AW574" s="14" t="s">
        <v>30</v>
      </c>
      <c r="AX574" s="14" t="s">
        <v>81</v>
      </c>
      <c r="AY574" s="205" t="s">
        <v>130</v>
      </c>
    </row>
    <row r="575" s="2" customFormat="1" ht="33" customHeight="1">
      <c r="A575" s="37"/>
      <c r="B575" s="170"/>
      <c r="C575" s="171" t="s">
        <v>919</v>
      </c>
      <c r="D575" s="171" t="s">
        <v>133</v>
      </c>
      <c r="E575" s="172" t="s">
        <v>920</v>
      </c>
      <c r="F575" s="173" t="s">
        <v>921</v>
      </c>
      <c r="G575" s="174" t="s">
        <v>382</v>
      </c>
      <c r="H575" s="175">
        <v>11</v>
      </c>
      <c r="I575" s="176"/>
      <c r="J575" s="177">
        <f>ROUND(I575*H575,2)</f>
        <v>0</v>
      </c>
      <c r="K575" s="173" t="s">
        <v>137</v>
      </c>
      <c r="L575" s="38"/>
      <c r="M575" s="178" t="s">
        <v>1</v>
      </c>
      <c r="N575" s="179" t="s">
        <v>38</v>
      </c>
      <c r="O575" s="76"/>
      <c r="P575" s="180">
        <f>O575*H575</f>
        <v>0</v>
      </c>
      <c r="Q575" s="180">
        <v>0</v>
      </c>
      <c r="R575" s="180">
        <f>Q575*H575</f>
        <v>0</v>
      </c>
      <c r="S575" s="180">
        <v>0</v>
      </c>
      <c r="T575" s="18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2" t="s">
        <v>155</v>
      </c>
      <c r="AT575" s="182" t="s">
        <v>133</v>
      </c>
      <c r="AU575" s="182" t="s">
        <v>83</v>
      </c>
      <c r="AY575" s="18" t="s">
        <v>130</v>
      </c>
      <c r="BE575" s="183">
        <f>IF(N575="základní",J575,0)</f>
        <v>0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8" t="s">
        <v>81</v>
      </c>
      <c r="BK575" s="183">
        <f>ROUND(I575*H575,2)</f>
        <v>0</v>
      </c>
      <c r="BL575" s="18" t="s">
        <v>155</v>
      </c>
      <c r="BM575" s="182" t="s">
        <v>922</v>
      </c>
    </row>
    <row r="576" s="2" customFormat="1">
      <c r="A576" s="37"/>
      <c r="B576" s="38"/>
      <c r="C576" s="37"/>
      <c r="D576" s="184" t="s">
        <v>140</v>
      </c>
      <c r="E576" s="37"/>
      <c r="F576" s="185" t="s">
        <v>923</v>
      </c>
      <c r="G576" s="37"/>
      <c r="H576" s="37"/>
      <c r="I576" s="186"/>
      <c r="J576" s="37"/>
      <c r="K576" s="37"/>
      <c r="L576" s="38"/>
      <c r="M576" s="187"/>
      <c r="N576" s="188"/>
      <c r="O576" s="76"/>
      <c r="P576" s="76"/>
      <c r="Q576" s="76"/>
      <c r="R576" s="76"/>
      <c r="S576" s="76"/>
      <c r="T576" s="7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8" t="s">
        <v>140</v>
      </c>
      <c r="AU576" s="18" t="s">
        <v>83</v>
      </c>
    </row>
    <row r="577" s="2" customFormat="1">
      <c r="A577" s="37"/>
      <c r="B577" s="38"/>
      <c r="C577" s="37"/>
      <c r="D577" s="189" t="s">
        <v>142</v>
      </c>
      <c r="E577" s="37"/>
      <c r="F577" s="190" t="s">
        <v>924</v>
      </c>
      <c r="G577" s="37"/>
      <c r="H577" s="37"/>
      <c r="I577" s="186"/>
      <c r="J577" s="37"/>
      <c r="K577" s="37"/>
      <c r="L577" s="38"/>
      <c r="M577" s="187"/>
      <c r="N577" s="188"/>
      <c r="O577" s="76"/>
      <c r="P577" s="76"/>
      <c r="Q577" s="76"/>
      <c r="R577" s="76"/>
      <c r="S577" s="76"/>
      <c r="T577" s="7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8" t="s">
        <v>142</v>
      </c>
      <c r="AU577" s="18" t="s">
        <v>83</v>
      </c>
    </row>
    <row r="578" s="13" customFormat="1">
      <c r="A578" s="13"/>
      <c r="B578" s="196"/>
      <c r="C578" s="13"/>
      <c r="D578" s="184" t="s">
        <v>237</v>
      </c>
      <c r="E578" s="197" t="s">
        <v>1</v>
      </c>
      <c r="F578" s="198" t="s">
        <v>925</v>
      </c>
      <c r="G578" s="13"/>
      <c r="H578" s="199">
        <v>11</v>
      </c>
      <c r="I578" s="200"/>
      <c r="J578" s="13"/>
      <c r="K578" s="13"/>
      <c r="L578" s="196"/>
      <c r="M578" s="201"/>
      <c r="N578" s="202"/>
      <c r="O578" s="202"/>
      <c r="P578" s="202"/>
      <c r="Q578" s="202"/>
      <c r="R578" s="202"/>
      <c r="S578" s="202"/>
      <c r="T578" s="20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7" t="s">
        <v>237</v>
      </c>
      <c r="AU578" s="197" t="s">
        <v>83</v>
      </c>
      <c r="AV578" s="13" t="s">
        <v>83</v>
      </c>
      <c r="AW578" s="13" t="s">
        <v>30</v>
      </c>
      <c r="AX578" s="13" t="s">
        <v>81</v>
      </c>
      <c r="AY578" s="197" t="s">
        <v>130</v>
      </c>
    </row>
    <row r="579" s="2" customFormat="1" ht="37.8" customHeight="1">
      <c r="A579" s="37"/>
      <c r="B579" s="170"/>
      <c r="C579" s="171" t="s">
        <v>926</v>
      </c>
      <c r="D579" s="171" t="s">
        <v>133</v>
      </c>
      <c r="E579" s="172" t="s">
        <v>927</v>
      </c>
      <c r="F579" s="173" t="s">
        <v>928</v>
      </c>
      <c r="G579" s="174" t="s">
        <v>382</v>
      </c>
      <c r="H579" s="175">
        <v>222.40100000000001</v>
      </c>
      <c r="I579" s="176"/>
      <c r="J579" s="177">
        <f>ROUND(I579*H579,2)</f>
        <v>0</v>
      </c>
      <c r="K579" s="173" t="s">
        <v>137</v>
      </c>
      <c r="L579" s="38"/>
      <c r="M579" s="178" t="s">
        <v>1</v>
      </c>
      <c r="N579" s="179" t="s">
        <v>38</v>
      </c>
      <c r="O579" s="76"/>
      <c r="P579" s="180">
        <f>O579*H579</f>
        <v>0</v>
      </c>
      <c r="Q579" s="180">
        <v>0</v>
      </c>
      <c r="R579" s="180">
        <f>Q579*H579</f>
        <v>0</v>
      </c>
      <c r="S579" s="180">
        <v>0</v>
      </c>
      <c r="T579" s="181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2" t="s">
        <v>155</v>
      </c>
      <c r="AT579" s="182" t="s">
        <v>133</v>
      </c>
      <c r="AU579" s="182" t="s">
        <v>83</v>
      </c>
      <c r="AY579" s="18" t="s">
        <v>130</v>
      </c>
      <c r="BE579" s="183">
        <f>IF(N579="základní",J579,0)</f>
        <v>0</v>
      </c>
      <c r="BF579" s="183">
        <f>IF(N579="snížená",J579,0)</f>
        <v>0</v>
      </c>
      <c r="BG579" s="183">
        <f>IF(N579="zákl. přenesená",J579,0)</f>
        <v>0</v>
      </c>
      <c r="BH579" s="183">
        <f>IF(N579="sníž. přenesená",J579,0)</f>
        <v>0</v>
      </c>
      <c r="BI579" s="183">
        <f>IF(N579="nulová",J579,0)</f>
        <v>0</v>
      </c>
      <c r="BJ579" s="18" t="s">
        <v>81</v>
      </c>
      <c r="BK579" s="183">
        <f>ROUND(I579*H579,2)</f>
        <v>0</v>
      </c>
      <c r="BL579" s="18" t="s">
        <v>155</v>
      </c>
      <c r="BM579" s="182" t="s">
        <v>929</v>
      </c>
    </row>
    <row r="580" s="2" customFormat="1">
      <c r="A580" s="37"/>
      <c r="B580" s="38"/>
      <c r="C580" s="37"/>
      <c r="D580" s="184" t="s">
        <v>140</v>
      </c>
      <c r="E580" s="37"/>
      <c r="F580" s="185" t="s">
        <v>930</v>
      </c>
      <c r="G580" s="37"/>
      <c r="H580" s="37"/>
      <c r="I580" s="186"/>
      <c r="J580" s="37"/>
      <c r="K580" s="37"/>
      <c r="L580" s="38"/>
      <c r="M580" s="187"/>
      <c r="N580" s="188"/>
      <c r="O580" s="76"/>
      <c r="P580" s="76"/>
      <c r="Q580" s="76"/>
      <c r="R580" s="76"/>
      <c r="S580" s="76"/>
      <c r="T580" s="77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8" t="s">
        <v>140</v>
      </c>
      <c r="AU580" s="18" t="s">
        <v>83</v>
      </c>
    </row>
    <row r="581" s="2" customFormat="1">
      <c r="A581" s="37"/>
      <c r="B581" s="38"/>
      <c r="C581" s="37"/>
      <c r="D581" s="189" t="s">
        <v>142</v>
      </c>
      <c r="E581" s="37"/>
      <c r="F581" s="190" t="s">
        <v>931</v>
      </c>
      <c r="G581" s="37"/>
      <c r="H581" s="37"/>
      <c r="I581" s="186"/>
      <c r="J581" s="37"/>
      <c r="K581" s="37"/>
      <c r="L581" s="38"/>
      <c r="M581" s="187"/>
      <c r="N581" s="188"/>
      <c r="O581" s="76"/>
      <c r="P581" s="76"/>
      <c r="Q581" s="76"/>
      <c r="R581" s="76"/>
      <c r="S581" s="76"/>
      <c r="T581" s="7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8" t="s">
        <v>142</v>
      </c>
      <c r="AU581" s="18" t="s">
        <v>83</v>
      </c>
    </row>
    <row r="582" s="13" customFormat="1">
      <c r="A582" s="13"/>
      <c r="B582" s="196"/>
      <c r="C582" s="13"/>
      <c r="D582" s="184" t="s">
        <v>237</v>
      </c>
      <c r="E582" s="197" t="s">
        <v>1</v>
      </c>
      <c r="F582" s="198" t="s">
        <v>879</v>
      </c>
      <c r="G582" s="13"/>
      <c r="H582" s="199">
        <v>55.899999999999999</v>
      </c>
      <c r="I582" s="200"/>
      <c r="J582" s="13"/>
      <c r="K582" s="13"/>
      <c r="L582" s="196"/>
      <c r="M582" s="201"/>
      <c r="N582" s="202"/>
      <c r="O582" s="202"/>
      <c r="P582" s="202"/>
      <c r="Q582" s="202"/>
      <c r="R582" s="202"/>
      <c r="S582" s="202"/>
      <c r="T582" s="20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7" t="s">
        <v>237</v>
      </c>
      <c r="AU582" s="197" t="s">
        <v>83</v>
      </c>
      <c r="AV582" s="13" t="s">
        <v>83</v>
      </c>
      <c r="AW582" s="13" t="s">
        <v>30</v>
      </c>
      <c r="AX582" s="13" t="s">
        <v>73</v>
      </c>
      <c r="AY582" s="197" t="s">
        <v>130</v>
      </c>
    </row>
    <row r="583" s="13" customFormat="1">
      <c r="A583" s="13"/>
      <c r="B583" s="196"/>
      <c r="C583" s="13"/>
      <c r="D583" s="184" t="s">
        <v>237</v>
      </c>
      <c r="E583" s="197" t="s">
        <v>1</v>
      </c>
      <c r="F583" s="198" t="s">
        <v>882</v>
      </c>
      <c r="G583" s="13"/>
      <c r="H583" s="199">
        <v>2.016</v>
      </c>
      <c r="I583" s="200"/>
      <c r="J583" s="13"/>
      <c r="K583" s="13"/>
      <c r="L583" s="196"/>
      <c r="M583" s="201"/>
      <c r="N583" s="202"/>
      <c r="O583" s="202"/>
      <c r="P583" s="202"/>
      <c r="Q583" s="202"/>
      <c r="R583" s="202"/>
      <c r="S583" s="202"/>
      <c r="T583" s="20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7" t="s">
        <v>237</v>
      </c>
      <c r="AU583" s="197" t="s">
        <v>83</v>
      </c>
      <c r="AV583" s="13" t="s">
        <v>83</v>
      </c>
      <c r="AW583" s="13" t="s">
        <v>30</v>
      </c>
      <c r="AX583" s="13" t="s">
        <v>73</v>
      </c>
      <c r="AY583" s="197" t="s">
        <v>130</v>
      </c>
    </row>
    <row r="584" s="13" customFormat="1">
      <c r="A584" s="13"/>
      <c r="B584" s="196"/>
      <c r="C584" s="13"/>
      <c r="D584" s="184" t="s">
        <v>237</v>
      </c>
      <c r="E584" s="197" t="s">
        <v>1</v>
      </c>
      <c r="F584" s="198" t="s">
        <v>883</v>
      </c>
      <c r="G584" s="13"/>
      <c r="H584" s="199">
        <v>104</v>
      </c>
      <c r="I584" s="200"/>
      <c r="J584" s="13"/>
      <c r="K584" s="13"/>
      <c r="L584" s="196"/>
      <c r="M584" s="201"/>
      <c r="N584" s="202"/>
      <c r="O584" s="202"/>
      <c r="P584" s="202"/>
      <c r="Q584" s="202"/>
      <c r="R584" s="202"/>
      <c r="S584" s="202"/>
      <c r="T584" s="20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7" t="s">
        <v>237</v>
      </c>
      <c r="AU584" s="197" t="s">
        <v>83</v>
      </c>
      <c r="AV584" s="13" t="s">
        <v>83</v>
      </c>
      <c r="AW584" s="13" t="s">
        <v>30</v>
      </c>
      <c r="AX584" s="13" t="s">
        <v>73</v>
      </c>
      <c r="AY584" s="197" t="s">
        <v>130</v>
      </c>
    </row>
    <row r="585" s="13" customFormat="1">
      <c r="A585" s="13"/>
      <c r="B585" s="196"/>
      <c r="C585" s="13"/>
      <c r="D585" s="184" t="s">
        <v>237</v>
      </c>
      <c r="E585" s="197" t="s">
        <v>1</v>
      </c>
      <c r="F585" s="198" t="s">
        <v>887</v>
      </c>
      <c r="G585" s="13"/>
      <c r="H585" s="199">
        <v>54.325000000000003</v>
      </c>
      <c r="I585" s="200"/>
      <c r="J585" s="13"/>
      <c r="K585" s="13"/>
      <c r="L585" s="196"/>
      <c r="M585" s="201"/>
      <c r="N585" s="202"/>
      <c r="O585" s="202"/>
      <c r="P585" s="202"/>
      <c r="Q585" s="202"/>
      <c r="R585" s="202"/>
      <c r="S585" s="202"/>
      <c r="T585" s="20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7" t="s">
        <v>237</v>
      </c>
      <c r="AU585" s="197" t="s">
        <v>83</v>
      </c>
      <c r="AV585" s="13" t="s">
        <v>83</v>
      </c>
      <c r="AW585" s="13" t="s">
        <v>30</v>
      </c>
      <c r="AX585" s="13" t="s">
        <v>73</v>
      </c>
      <c r="AY585" s="197" t="s">
        <v>130</v>
      </c>
    </row>
    <row r="586" s="13" customFormat="1">
      <c r="A586" s="13"/>
      <c r="B586" s="196"/>
      <c r="C586" s="13"/>
      <c r="D586" s="184" t="s">
        <v>237</v>
      </c>
      <c r="E586" s="197" t="s">
        <v>1</v>
      </c>
      <c r="F586" s="198" t="s">
        <v>890</v>
      </c>
      <c r="G586" s="13"/>
      <c r="H586" s="199">
        <v>1.76</v>
      </c>
      <c r="I586" s="200"/>
      <c r="J586" s="13"/>
      <c r="K586" s="13"/>
      <c r="L586" s="196"/>
      <c r="M586" s="201"/>
      <c r="N586" s="202"/>
      <c r="O586" s="202"/>
      <c r="P586" s="202"/>
      <c r="Q586" s="202"/>
      <c r="R586" s="202"/>
      <c r="S586" s="202"/>
      <c r="T586" s="20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7" t="s">
        <v>237</v>
      </c>
      <c r="AU586" s="197" t="s">
        <v>83</v>
      </c>
      <c r="AV586" s="13" t="s">
        <v>83</v>
      </c>
      <c r="AW586" s="13" t="s">
        <v>30</v>
      </c>
      <c r="AX586" s="13" t="s">
        <v>73</v>
      </c>
      <c r="AY586" s="197" t="s">
        <v>130</v>
      </c>
    </row>
    <row r="587" s="13" customFormat="1">
      <c r="A587" s="13"/>
      <c r="B587" s="196"/>
      <c r="C587" s="13"/>
      <c r="D587" s="184" t="s">
        <v>237</v>
      </c>
      <c r="E587" s="197" t="s">
        <v>1</v>
      </c>
      <c r="F587" s="198" t="s">
        <v>891</v>
      </c>
      <c r="G587" s="13"/>
      <c r="H587" s="199">
        <v>4.4000000000000004</v>
      </c>
      <c r="I587" s="200"/>
      <c r="J587" s="13"/>
      <c r="K587" s="13"/>
      <c r="L587" s="196"/>
      <c r="M587" s="201"/>
      <c r="N587" s="202"/>
      <c r="O587" s="202"/>
      <c r="P587" s="202"/>
      <c r="Q587" s="202"/>
      <c r="R587" s="202"/>
      <c r="S587" s="202"/>
      <c r="T587" s="20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7" t="s">
        <v>237</v>
      </c>
      <c r="AU587" s="197" t="s">
        <v>83</v>
      </c>
      <c r="AV587" s="13" t="s">
        <v>83</v>
      </c>
      <c r="AW587" s="13" t="s">
        <v>30</v>
      </c>
      <c r="AX587" s="13" t="s">
        <v>73</v>
      </c>
      <c r="AY587" s="197" t="s">
        <v>130</v>
      </c>
    </row>
    <row r="588" s="14" customFormat="1">
      <c r="A588" s="14"/>
      <c r="B588" s="204"/>
      <c r="C588" s="14"/>
      <c r="D588" s="184" t="s">
        <v>237</v>
      </c>
      <c r="E588" s="205" t="s">
        <v>1</v>
      </c>
      <c r="F588" s="206" t="s">
        <v>295</v>
      </c>
      <c r="G588" s="14"/>
      <c r="H588" s="207">
        <v>222.40100000000001</v>
      </c>
      <c r="I588" s="208"/>
      <c r="J588" s="14"/>
      <c r="K588" s="14"/>
      <c r="L588" s="204"/>
      <c r="M588" s="209"/>
      <c r="N588" s="210"/>
      <c r="O588" s="210"/>
      <c r="P588" s="210"/>
      <c r="Q588" s="210"/>
      <c r="R588" s="210"/>
      <c r="S588" s="210"/>
      <c r="T588" s="21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5" t="s">
        <v>237</v>
      </c>
      <c r="AU588" s="205" t="s">
        <v>83</v>
      </c>
      <c r="AV588" s="14" t="s">
        <v>155</v>
      </c>
      <c r="AW588" s="14" t="s">
        <v>30</v>
      </c>
      <c r="AX588" s="14" t="s">
        <v>81</v>
      </c>
      <c r="AY588" s="205" t="s">
        <v>130</v>
      </c>
    </row>
    <row r="589" s="2" customFormat="1" ht="44.25" customHeight="1">
      <c r="A589" s="37"/>
      <c r="B589" s="170"/>
      <c r="C589" s="171" t="s">
        <v>932</v>
      </c>
      <c r="D589" s="171" t="s">
        <v>133</v>
      </c>
      <c r="E589" s="172" t="s">
        <v>933</v>
      </c>
      <c r="F589" s="173" t="s">
        <v>934</v>
      </c>
      <c r="G589" s="174" t="s">
        <v>382</v>
      </c>
      <c r="H589" s="175">
        <v>243.59999999999999</v>
      </c>
      <c r="I589" s="176"/>
      <c r="J589" s="177">
        <f>ROUND(I589*H589,2)</f>
        <v>0</v>
      </c>
      <c r="K589" s="173" t="s">
        <v>137</v>
      </c>
      <c r="L589" s="38"/>
      <c r="M589" s="178" t="s">
        <v>1</v>
      </c>
      <c r="N589" s="179" t="s">
        <v>38</v>
      </c>
      <c r="O589" s="76"/>
      <c r="P589" s="180">
        <f>O589*H589</f>
        <v>0</v>
      </c>
      <c r="Q589" s="180">
        <v>0</v>
      </c>
      <c r="R589" s="180">
        <f>Q589*H589</f>
        <v>0</v>
      </c>
      <c r="S589" s="180">
        <v>0</v>
      </c>
      <c r="T589" s="181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2" t="s">
        <v>155</v>
      </c>
      <c r="AT589" s="182" t="s">
        <v>133</v>
      </c>
      <c r="AU589" s="182" t="s">
        <v>83</v>
      </c>
      <c r="AY589" s="18" t="s">
        <v>130</v>
      </c>
      <c r="BE589" s="183">
        <f>IF(N589="základní",J589,0)</f>
        <v>0</v>
      </c>
      <c r="BF589" s="183">
        <f>IF(N589="snížená",J589,0)</f>
        <v>0</v>
      </c>
      <c r="BG589" s="183">
        <f>IF(N589="zákl. přenesená",J589,0)</f>
        <v>0</v>
      </c>
      <c r="BH589" s="183">
        <f>IF(N589="sníž. přenesená",J589,0)</f>
        <v>0</v>
      </c>
      <c r="BI589" s="183">
        <f>IF(N589="nulová",J589,0)</f>
        <v>0</v>
      </c>
      <c r="BJ589" s="18" t="s">
        <v>81</v>
      </c>
      <c r="BK589" s="183">
        <f>ROUND(I589*H589,2)</f>
        <v>0</v>
      </c>
      <c r="BL589" s="18" t="s">
        <v>155</v>
      </c>
      <c r="BM589" s="182" t="s">
        <v>935</v>
      </c>
    </row>
    <row r="590" s="2" customFormat="1">
      <c r="A590" s="37"/>
      <c r="B590" s="38"/>
      <c r="C590" s="37"/>
      <c r="D590" s="184" t="s">
        <v>140</v>
      </c>
      <c r="E590" s="37"/>
      <c r="F590" s="185" t="s">
        <v>384</v>
      </c>
      <c r="G590" s="37"/>
      <c r="H590" s="37"/>
      <c r="I590" s="186"/>
      <c r="J590" s="37"/>
      <c r="K590" s="37"/>
      <c r="L590" s="38"/>
      <c r="M590" s="187"/>
      <c r="N590" s="188"/>
      <c r="O590" s="76"/>
      <c r="P590" s="76"/>
      <c r="Q590" s="76"/>
      <c r="R590" s="76"/>
      <c r="S590" s="76"/>
      <c r="T590" s="7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8" t="s">
        <v>140</v>
      </c>
      <c r="AU590" s="18" t="s">
        <v>83</v>
      </c>
    </row>
    <row r="591" s="2" customFormat="1">
      <c r="A591" s="37"/>
      <c r="B591" s="38"/>
      <c r="C591" s="37"/>
      <c r="D591" s="189" t="s">
        <v>142</v>
      </c>
      <c r="E591" s="37"/>
      <c r="F591" s="190" t="s">
        <v>936</v>
      </c>
      <c r="G591" s="37"/>
      <c r="H591" s="37"/>
      <c r="I591" s="186"/>
      <c r="J591" s="37"/>
      <c r="K591" s="37"/>
      <c r="L591" s="38"/>
      <c r="M591" s="187"/>
      <c r="N591" s="188"/>
      <c r="O591" s="76"/>
      <c r="P591" s="76"/>
      <c r="Q591" s="76"/>
      <c r="R591" s="76"/>
      <c r="S591" s="76"/>
      <c r="T591" s="77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8" t="s">
        <v>142</v>
      </c>
      <c r="AU591" s="18" t="s">
        <v>83</v>
      </c>
    </row>
    <row r="592" s="13" customFormat="1">
      <c r="A592" s="13"/>
      <c r="B592" s="196"/>
      <c r="C592" s="13"/>
      <c r="D592" s="184" t="s">
        <v>237</v>
      </c>
      <c r="E592" s="197" t="s">
        <v>1</v>
      </c>
      <c r="F592" s="198" t="s">
        <v>881</v>
      </c>
      <c r="G592" s="13"/>
      <c r="H592" s="199">
        <v>243.59999999999999</v>
      </c>
      <c r="I592" s="200"/>
      <c r="J592" s="13"/>
      <c r="K592" s="13"/>
      <c r="L592" s="196"/>
      <c r="M592" s="201"/>
      <c r="N592" s="202"/>
      <c r="O592" s="202"/>
      <c r="P592" s="202"/>
      <c r="Q592" s="202"/>
      <c r="R592" s="202"/>
      <c r="S592" s="202"/>
      <c r="T592" s="20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7" t="s">
        <v>237</v>
      </c>
      <c r="AU592" s="197" t="s">
        <v>83</v>
      </c>
      <c r="AV592" s="13" t="s">
        <v>83</v>
      </c>
      <c r="AW592" s="13" t="s">
        <v>30</v>
      </c>
      <c r="AX592" s="13" t="s">
        <v>81</v>
      </c>
      <c r="AY592" s="197" t="s">
        <v>130</v>
      </c>
    </row>
    <row r="593" s="2" customFormat="1" ht="44.25" customHeight="1">
      <c r="A593" s="37"/>
      <c r="B593" s="170"/>
      <c r="C593" s="171" t="s">
        <v>937</v>
      </c>
      <c r="D593" s="171" t="s">
        <v>133</v>
      </c>
      <c r="E593" s="172" t="s">
        <v>938</v>
      </c>
      <c r="F593" s="173" t="s">
        <v>939</v>
      </c>
      <c r="G593" s="174" t="s">
        <v>382</v>
      </c>
      <c r="H593" s="175">
        <v>185.47</v>
      </c>
      <c r="I593" s="176"/>
      <c r="J593" s="177">
        <f>ROUND(I593*H593,2)</f>
        <v>0</v>
      </c>
      <c r="K593" s="173" t="s">
        <v>137</v>
      </c>
      <c r="L593" s="38"/>
      <c r="M593" s="178" t="s">
        <v>1</v>
      </c>
      <c r="N593" s="179" t="s">
        <v>38</v>
      </c>
      <c r="O593" s="76"/>
      <c r="P593" s="180">
        <f>O593*H593</f>
        <v>0</v>
      </c>
      <c r="Q593" s="180">
        <v>0</v>
      </c>
      <c r="R593" s="180">
        <f>Q593*H593</f>
        <v>0</v>
      </c>
      <c r="S593" s="180">
        <v>0</v>
      </c>
      <c r="T593" s="181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82" t="s">
        <v>155</v>
      </c>
      <c r="AT593" s="182" t="s">
        <v>133</v>
      </c>
      <c r="AU593" s="182" t="s">
        <v>83</v>
      </c>
      <c r="AY593" s="18" t="s">
        <v>130</v>
      </c>
      <c r="BE593" s="183">
        <f>IF(N593="základní",J593,0)</f>
        <v>0</v>
      </c>
      <c r="BF593" s="183">
        <f>IF(N593="snížená",J593,0)</f>
        <v>0</v>
      </c>
      <c r="BG593" s="183">
        <f>IF(N593="zákl. přenesená",J593,0)</f>
        <v>0</v>
      </c>
      <c r="BH593" s="183">
        <f>IF(N593="sníž. přenesená",J593,0)</f>
        <v>0</v>
      </c>
      <c r="BI593" s="183">
        <f>IF(N593="nulová",J593,0)</f>
        <v>0</v>
      </c>
      <c r="BJ593" s="18" t="s">
        <v>81</v>
      </c>
      <c r="BK593" s="183">
        <f>ROUND(I593*H593,2)</f>
        <v>0</v>
      </c>
      <c r="BL593" s="18" t="s">
        <v>155</v>
      </c>
      <c r="BM593" s="182" t="s">
        <v>940</v>
      </c>
    </row>
    <row r="594" s="2" customFormat="1">
      <c r="A594" s="37"/>
      <c r="B594" s="38"/>
      <c r="C594" s="37"/>
      <c r="D594" s="184" t="s">
        <v>140</v>
      </c>
      <c r="E594" s="37"/>
      <c r="F594" s="185" t="s">
        <v>941</v>
      </c>
      <c r="G594" s="37"/>
      <c r="H594" s="37"/>
      <c r="I594" s="186"/>
      <c r="J594" s="37"/>
      <c r="K594" s="37"/>
      <c r="L594" s="38"/>
      <c r="M594" s="187"/>
      <c r="N594" s="188"/>
      <c r="O594" s="76"/>
      <c r="P594" s="76"/>
      <c r="Q594" s="76"/>
      <c r="R594" s="76"/>
      <c r="S594" s="76"/>
      <c r="T594" s="7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8" t="s">
        <v>140</v>
      </c>
      <c r="AU594" s="18" t="s">
        <v>83</v>
      </c>
    </row>
    <row r="595" s="2" customFormat="1">
      <c r="A595" s="37"/>
      <c r="B595" s="38"/>
      <c r="C595" s="37"/>
      <c r="D595" s="189" t="s">
        <v>142</v>
      </c>
      <c r="E595" s="37"/>
      <c r="F595" s="190" t="s">
        <v>942</v>
      </c>
      <c r="G595" s="37"/>
      <c r="H595" s="37"/>
      <c r="I595" s="186"/>
      <c r="J595" s="37"/>
      <c r="K595" s="37"/>
      <c r="L595" s="38"/>
      <c r="M595" s="187"/>
      <c r="N595" s="188"/>
      <c r="O595" s="76"/>
      <c r="P595" s="76"/>
      <c r="Q595" s="76"/>
      <c r="R595" s="76"/>
      <c r="S595" s="76"/>
      <c r="T595" s="7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8" t="s">
        <v>142</v>
      </c>
      <c r="AU595" s="18" t="s">
        <v>83</v>
      </c>
    </row>
    <row r="596" s="13" customFormat="1">
      <c r="A596" s="13"/>
      <c r="B596" s="196"/>
      <c r="C596" s="13"/>
      <c r="D596" s="184" t="s">
        <v>237</v>
      </c>
      <c r="E596" s="197" t="s">
        <v>1</v>
      </c>
      <c r="F596" s="198" t="s">
        <v>880</v>
      </c>
      <c r="G596" s="13"/>
      <c r="H596" s="199">
        <v>64.019999999999996</v>
      </c>
      <c r="I596" s="200"/>
      <c r="J596" s="13"/>
      <c r="K596" s="13"/>
      <c r="L596" s="196"/>
      <c r="M596" s="201"/>
      <c r="N596" s="202"/>
      <c r="O596" s="202"/>
      <c r="P596" s="202"/>
      <c r="Q596" s="202"/>
      <c r="R596" s="202"/>
      <c r="S596" s="202"/>
      <c r="T596" s="20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7" t="s">
        <v>237</v>
      </c>
      <c r="AU596" s="197" t="s">
        <v>83</v>
      </c>
      <c r="AV596" s="13" t="s">
        <v>83</v>
      </c>
      <c r="AW596" s="13" t="s">
        <v>30</v>
      </c>
      <c r="AX596" s="13" t="s">
        <v>73</v>
      </c>
      <c r="AY596" s="197" t="s">
        <v>130</v>
      </c>
    </row>
    <row r="597" s="13" customFormat="1">
      <c r="A597" s="13"/>
      <c r="B597" s="196"/>
      <c r="C597" s="13"/>
      <c r="D597" s="184" t="s">
        <v>237</v>
      </c>
      <c r="E597" s="197" t="s">
        <v>1</v>
      </c>
      <c r="F597" s="198" t="s">
        <v>884</v>
      </c>
      <c r="G597" s="13"/>
      <c r="H597" s="199">
        <v>22.050000000000001</v>
      </c>
      <c r="I597" s="200"/>
      <c r="J597" s="13"/>
      <c r="K597" s="13"/>
      <c r="L597" s="196"/>
      <c r="M597" s="201"/>
      <c r="N597" s="202"/>
      <c r="O597" s="202"/>
      <c r="P597" s="202"/>
      <c r="Q597" s="202"/>
      <c r="R597" s="202"/>
      <c r="S597" s="202"/>
      <c r="T597" s="20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7" t="s">
        <v>237</v>
      </c>
      <c r="AU597" s="197" t="s">
        <v>83</v>
      </c>
      <c r="AV597" s="13" t="s">
        <v>83</v>
      </c>
      <c r="AW597" s="13" t="s">
        <v>30</v>
      </c>
      <c r="AX597" s="13" t="s">
        <v>73</v>
      </c>
      <c r="AY597" s="197" t="s">
        <v>130</v>
      </c>
    </row>
    <row r="598" s="13" customFormat="1">
      <c r="A598" s="13"/>
      <c r="B598" s="196"/>
      <c r="C598" s="13"/>
      <c r="D598" s="184" t="s">
        <v>237</v>
      </c>
      <c r="E598" s="197" t="s">
        <v>1</v>
      </c>
      <c r="F598" s="198" t="s">
        <v>885</v>
      </c>
      <c r="G598" s="13"/>
      <c r="H598" s="199">
        <v>36.799999999999997</v>
      </c>
      <c r="I598" s="200"/>
      <c r="J598" s="13"/>
      <c r="K598" s="13"/>
      <c r="L598" s="196"/>
      <c r="M598" s="201"/>
      <c r="N598" s="202"/>
      <c r="O598" s="202"/>
      <c r="P598" s="202"/>
      <c r="Q598" s="202"/>
      <c r="R598" s="202"/>
      <c r="S598" s="202"/>
      <c r="T598" s="20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97" t="s">
        <v>237</v>
      </c>
      <c r="AU598" s="197" t="s">
        <v>83</v>
      </c>
      <c r="AV598" s="13" t="s">
        <v>83</v>
      </c>
      <c r="AW598" s="13" t="s">
        <v>30</v>
      </c>
      <c r="AX598" s="13" t="s">
        <v>73</v>
      </c>
      <c r="AY598" s="197" t="s">
        <v>130</v>
      </c>
    </row>
    <row r="599" s="13" customFormat="1">
      <c r="A599" s="13"/>
      <c r="B599" s="196"/>
      <c r="C599" s="13"/>
      <c r="D599" s="184" t="s">
        <v>237</v>
      </c>
      <c r="E599" s="197" t="s">
        <v>1</v>
      </c>
      <c r="F599" s="198" t="s">
        <v>886</v>
      </c>
      <c r="G599" s="13"/>
      <c r="H599" s="199">
        <v>73.599999999999994</v>
      </c>
      <c r="I599" s="200"/>
      <c r="J599" s="13"/>
      <c r="K599" s="13"/>
      <c r="L599" s="196"/>
      <c r="M599" s="201"/>
      <c r="N599" s="202"/>
      <c r="O599" s="202"/>
      <c r="P599" s="202"/>
      <c r="Q599" s="202"/>
      <c r="R599" s="202"/>
      <c r="S599" s="202"/>
      <c r="T599" s="20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7" t="s">
        <v>237</v>
      </c>
      <c r="AU599" s="197" t="s">
        <v>83</v>
      </c>
      <c r="AV599" s="13" t="s">
        <v>83</v>
      </c>
      <c r="AW599" s="13" t="s">
        <v>30</v>
      </c>
      <c r="AX599" s="13" t="s">
        <v>73</v>
      </c>
      <c r="AY599" s="197" t="s">
        <v>130</v>
      </c>
    </row>
    <row r="600" s="13" customFormat="1">
      <c r="A600" s="13"/>
      <c r="B600" s="196"/>
      <c r="C600" s="13"/>
      <c r="D600" s="184" t="s">
        <v>237</v>
      </c>
      <c r="E600" s="197" t="s">
        <v>1</v>
      </c>
      <c r="F600" s="198" t="s">
        <v>943</v>
      </c>
      <c r="G600" s="13"/>
      <c r="H600" s="199">
        <v>-11</v>
      </c>
      <c r="I600" s="200"/>
      <c r="J600" s="13"/>
      <c r="K600" s="13"/>
      <c r="L600" s="196"/>
      <c r="M600" s="201"/>
      <c r="N600" s="202"/>
      <c r="O600" s="202"/>
      <c r="P600" s="202"/>
      <c r="Q600" s="202"/>
      <c r="R600" s="202"/>
      <c r="S600" s="202"/>
      <c r="T600" s="20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7" t="s">
        <v>237</v>
      </c>
      <c r="AU600" s="197" t="s">
        <v>83</v>
      </c>
      <c r="AV600" s="13" t="s">
        <v>83</v>
      </c>
      <c r="AW600" s="13" t="s">
        <v>30</v>
      </c>
      <c r="AX600" s="13" t="s">
        <v>73</v>
      </c>
      <c r="AY600" s="197" t="s">
        <v>130</v>
      </c>
    </row>
    <row r="601" s="14" customFormat="1">
      <c r="A601" s="14"/>
      <c r="B601" s="204"/>
      <c r="C601" s="14"/>
      <c r="D601" s="184" t="s">
        <v>237</v>
      </c>
      <c r="E601" s="205" t="s">
        <v>1</v>
      </c>
      <c r="F601" s="206" t="s">
        <v>295</v>
      </c>
      <c r="G601" s="14"/>
      <c r="H601" s="207">
        <v>185.47</v>
      </c>
      <c r="I601" s="208"/>
      <c r="J601" s="14"/>
      <c r="K601" s="14"/>
      <c r="L601" s="204"/>
      <c r="M601" s="209"/>
      <c r="N601" s="210"/>
      <c r="O601" s="210"/>
      <c r="P601" s="210"/>
      <c r="Q601" s="210"/>
      <c r="R601" s="210"/>
      <c r="S601" s="210"/>
      <c r="T601" s="21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05" t="s">
        <v>237</v>
      </c>
      <c r="AU601" s="205" t="s">
        <v>83</v>
      </c>
      <c r="AV601" s="14" t="s">
        <v>155</v>
      </c>
      <c r="AW601" s="14" t="s">
        <v>30</v>
      </c>
      <c r="AX601" s="14" t="s">
        <v>81</v>
      </c>
      <c r="AY601" s="205" t="s">
        <v>130</v>
      </c>
    </row>
    <row r="602" s="12" customFormat="1" ht="22.8" customHeight="1">
      <c r="A602" s="12"/>
      <c r="B602" s="157"/>
      <c r="C602" s="12"/>
      <c r="D602" s="158" t="s">
        <v>72</v>
      </c>
      <c r="E602" s="168" t="s">
        <v>944</v>
      </c>
      <c r="F602" s="168" t="s">
        <v>945</v>
      </c>
      <c r="G602" s="12"/>
      <c r="H602" s="12"/>
      <c r="I602" s="160"/>
      <c r="J602" s="169">
        <f>BK602</f>
        <v>0</v>
      </c>
      <c r="K602" s="12"/>
      <c r="L602" s="157"/>
      <c r="M602" s="162"/>
      <c r="N602" s="163"/>
      <c r="O602" s="163"/>
      <c r="P602" s="164">
        <f>SUM(P603:P605)</f>
        <v>0</v>
      </c>
      <c r="Q602" s="163"/>
      <c r="R602" s="164">
        <f>SUM(R603:R605)</f>
        <v>0</v>
      </c>
      <c r="S602" s="163"/>
      <c r="T602" s="165">
        <f>SUM(T603:T605)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158" t="s">
        <v>81</v>
      </c>
      <c r="AT602" s="166" t="s">
        <v>72</v>
      </c>
      <c r="AU602" s="166" t="s">
        <v>81</v>
      </c>
      <c r="AY602" s="158" t="s">
        <v>130</v>
      </c>
      <c r="BK602" s="167">
        <f>SUM(BK603:BK605)</f>
        <v>0</v>
      </c>
    </row>
    <row r="603" s="2" customFormat="1" ht="24.15" customHeight="1">
      <c r="A603" s="37"/>
      <c r="B603" s="170"/>
      <c r="C603" s="171" t="s">
        <v>946</v>
      </c>
      <c r="D603" s="171" t="s">
        <v>133</v>
      </c>
      <c r="E603" s="172" t="s">
        <v>947</v>
      </c>
      <c r="F603" s="173" t="s">
        <v>948</v>
      </c>
      <c r="G603" s="174" t="s">
        <v>382</v>
      </c>
      <c r="H603" s="175">
        <v>3176.8099999999999</v>
      </c>
      <c r="I603" s="176"/>
      <c r="J603" s="177">
        <f>ROUND(I603*H603,2)</f>
        <v>0</v>
      </c>
      <c r="K603" s="173" t="s">
        <v>137</v>
      </c>
      <c r="L603" s="38"/>
      <c r="M603" s="178" t="s">
        <v>1</v>
      </c>
      <c r="N603" s="179" t="s">
        <v>38</v>
      </c>
      <c r="O603" s="76"/>
      <c r="P603" s="180">
        <f>O603*H603</f>
        <v>0</v>
      </c>
      <c r="Q603" s="180">
        <v>0</v>
      </c>
      <c r="R603" s="180">
        <f>Q603*H603</f>
        <v>0</v>
      </c>
      <c r="S603" s="180">
        <v>0</v>
      </c>
      <c r="T603" s="181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2" t="s">
        <v>155</v>
      </c>
      <c r="AT603" s="182" t="s">
        <v>133</v>
      </c>
      <c r="AU603" s="182" t="s">
        <v>83</v>
      </c>
      <c r="AY603" s="18" t="s">
        <v>130</v>
      </c>
      <c r="BE603" s="183">
        <f>IF(N603="základní",J603,0)</f>
        <v>0</v>
      </c>
      <c r="BF603" s="183">
        <f>IF(N603="snížená",J603,0)</f>
        <v>0</v>
      </c>
      <c r="BG603" s="183">
        <f>IF(N603="zákl. přenesená",J603,0)</f>
        <v>0</v>
      </c>
      <c r="BH603" s="183">
        <f>IF(N603="sníž. přenesená",J603,0)</f>
        <v>0</v>
      </c>
      <c r="BI603" s="183">
        <f>IF(N603="nulová",J603,0)</f>
        <v>0</v>
      </c>
      <c r="BJ603" s="18" t="s">
        <v>81</v>
      </c>
      <c r="BK603" s="183">
        <f>ROUND(I603*H603,2)</f>
        <v>0</v>
      </c>
      <c r="BL603" s="18" t="s">
        <v>155</v>
      </c>
      <c r="BM603" s="182" t="s">
        <v>949</v>
      </c>
    </row>
    <row r="604" s="2" customFormat="1">
      <c r="A604" s="37"/>
      <c r="B604" s="38"/>
      <c r="C604" s="37"/>
      <c r="D604" s="184" t="s">
        <v>140</v>
      </c>
      <c r="E604" s="37"/>
      <c r="F604" s="185" t="s">
        <v>950</v>
      </c>
      <c r="G604" s="37"/>
      <c r="H604" s="37"/>
      <c r="I604" s="186"/>
      <c r="J604" s="37"/>
      <c r="K604" s="37"/>
      <c r="L604" s="38"/>
      <c r="M604" s="187"/>
      <c r="N604" s="188"/>
      <c r="O604" s="76"/>
      <c r="P604" s="76"/>
      <c r="Q604" s="76"/>
      <c r="R604" s="76"/>
      <c r="S604" s="76"/>
      <c r="T604" s="77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8" t="s">
        <v>140</v>
      </c>
      <c r="AU604" s="18" t="s">
        <v>83</v>
      </c>
    </row>
    <row r="605" s="2" customFormat="1">
      <c r="A605" s="37"/>
      <c r="B605" s="38"/>
      <c r="C605" s="37"/>
      <c r="D605" s="189" t="s">
        <v>142</v>
      </c>
      <c r="E605" s="37"/>
      <c r="F605" s="190" t="s">
        <v>951</v>
      </c>
      <c r="G605" s="37"/>
      <c r="H605" s="37"/>
      <c r="I605" s="186"/>
      <c r="J605" s="37"/>
      <c r="K605" s="37"/>
      <c r="L605" s="38"/>
      <c r="M605" s="187"/>
      <c r="N605" s="188"/>
      <c r="O605" s="76"/>
      <c r="P605" s="76"/>
      <c r="Q605" s="76"/>
      <c r="R605" s="76"/>
      <c r="S605" s="76"/>
      <c r="T605" s="77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8" t="s">
        <v>142</v>
      </c>
      <c r="AU605" s="18" t="s">
        <v>83</v>
      </c>
    </row>
    <row r="606" s="12" customFormat="1" ht="25.92" customHeight="1">
      <c r="A606" s="12"/>
      <c r="B606" s="157"/>
      <c r="C606" s="12"/>
      <c r="D606" s="158" t="s">
        <v>72</v>
      </c>
      <c r="E606" s="159" t="s">
        <v>406</v>
      </c>
      <c r="F606" s="159" t="s">
        <v>952</v>
      </c>
      <c r="G606" s="12"/>
      <c r="H606" s="12"/>
      <c r="I606" s="160"/>
      <c r="J606" s="161">
        <f>BK606</f>
        <v>0</v>
      </c>
      <c r="K606" s="12"/>
      <c r="L606" s="157"/>
      <c r="M606" s="162"/>
      <c r="N606" s="163"/>
      <c r="O606" s="163"/>
      <c r="P606" s="164">
        <f>P607</f>
        <v>0</v>
      </c>
      <c r="Q606" s="163"/>
      <c r="R606" s="164">
        <f>R607</f>
        <v>109.15385000000001</v>
      </c>
      <c r="S606" s="163"/>
      <c r="T606" s="165">
        <f>T607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158" t="s">
        <v>149</v>
      </c>
      <c r="AT606" s="166" t="s">
        <v>72</v>
      </c>
      <c r="AU606" s="166" t="s">
        <v>73</v>
      </c>
      <c r="AY606" s="158" t="s">
        <v>130</v>
      </c>
      <c r="BK606" s="167">
        <f>BK607</f>
        <v>0</v>
      </c>
    </row>
    <row r="607" s="12" customFormat="1" ht="22.8" customHeight="1">
      <c r="A607" s="12"/>
      <c r="B607" s="157"/>
      <c r="C607" s="12"/>
      <c r="D607" s="158" t="s">
        <v>72</v>
      </c>
      <c r="E607" s="168" t="s">
        <v>953</v>
      </c>
      <c r="F607" s="168" t="s">
        <v>954</v>
      </c>
      <c r="G607" s="12"/>
      <c r="H607" s="12"/>
      <c r="I607" s="160"/>
      <c r="J607" s="169">
        <f>BK607</f>
        <v>0</v>
      </c>
      <c r="K607" s="12"/>
      <c r="L607" s="157"/>
      <c r="M607" s="162"/>
      <c r="N607" s="163"/>
      <c r="O607" s="163"/>
      <c r="P607" s="164">
        <f>SUM(P608:P654)</f>
        <v>0</v>
      </c>
      <c r="Q607" s="163"/>
      <c r="R607" s="164">
        <f>SUM(R608:R654)</f>
        <v>109.15385000000001</v>
      </c>
      <c r="S607" s="163"/>
      <c r="T607" s="165">
        <f>SUM(T608:T654)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158" t="s">
        <v>149</v>
      </c>
      <c r="AT607" s="166" t="s">
        <v>72</v>
      </c>
      <c r="AU607" s="166" t="s">
        <v>81</v>
      </c>
      <c r="AY607" s="158" t="s">
        <v>130</v>
      </c>
      <c r="BK607" s="167">
        <f>SUM(BK608:BK654)</f>
        <v>0</v>
      </c>
    </row>
    <row r="608" s="2" customFormat="1" ht="24.15" customHeight="1">
      <c r="A608" s="37"/>
      <c r="B608" s="170"/>
      <c r="C608" s="171" t="s">
        <v>955</v>
      </c>
      <c r="D608" s="171" t="s">
        <v>133</v>
      </c>
      <c r="E608" s="172" t="s">
        <v>956</v>
      </c>
      <c r="F608" s="173" t="s">
        <v>957</v>
      </c>
      <c r="G608" s="174" t="s">
        <v>283</v>
      </c>
      <c r="H608" s="175">
        <v>65</v>
      </c>
      <c r="I608" s="176"/>
      <c r="J608" s="177">
        <f>ROUND(I608*H608,2)</f>
        <v>0</v>
      </c>
      <c r="K608" s="173" t="s">
        <v>137</v>
      </c>
      <c r="L608" s="38"/>
      <c r="M608" s="178" t="s">
        <v>1</v>
      </c>
      <c r="N608" s="179" t="s">
        <v>38</v>
      </c>
      <c r="O608" s="76"/>
      <c r="P608" s="180">
        <f>O608*H608</f>
        <v>0</v>
      </c>
      <c r="Q608" s="180">
        <v>0</v>
      </c>
      <c r="R608" s="180">
        <f>Q608*H608</f>
        <v>0</v>
      </c>
      <c r="S608" s="180">
        <v>0</v>
      </c>
      <c r="T608" s="181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82" t="s">
        <v>673</v>
      </c>
      <c r="AT608" s="182" t="s">
        <v>133</v>
      </c>
      <c r="AU608" s="182" t="s">
        <v>83</v>
      </c>
      <c r="AY608" s="18" t="s">
        <v>130</v>
      </c>
      <c r="BE608" s="183">
        <f>IF(N608="základní",J608,0)</f>
        <v>0</v>
      </c>
      <c r="BF608" s="183">
        <f>IF(N608="snížená",J608,0)</f>
        <v>0</v>
      </c>
      <c r="BG608" s="183">
        <f>IF(N608="zákl. přenesená",J608,0)</f>
        <v>0</v>
      </c>
      <c r="BH608" s="183">
        <f>IF(N608="sníž. přenesená",J608,0)</f>
        <v>0</v>
      </c>
      <c r="BI608" s="183">
        <f>IF(N608="nulová",J608,0)</f>
        <v>0</v>
      </c>
      <c r="BJ608" s="18" t="s">
        <v>81</v>
      </c>
      <c r="BK608" s="183">
        <f>ROUND(I608*H608,2)</f>
        <v>0</v>
      </c>
      <c r="BL608" s="18" t="s">
        <v>673</v>
      </c>
      <c r="BM608" s="182" t="s">
        <v>958</v>
      </c>
    </row>
    <row r="609" s="2" customFormat="1">
      <c r="A609" s="37"/>
      <c r="B609" s="38"/>
      <c r="C609" s="37"/>
      <c r="D609" s="184" t="s">
        <v>140</v>
      </c>
      <c r="E609" s="37"/>
      <c r="F609" s="185" t="s">
        <v>959</v>
      </c>
      <c r="G609" s="37"/>
      <c r="H609" s="37"/>
      <c r="I609" s="186"/>
      <c r="J609" s="37"/>
      <c r="K609" s="37"/>
      <c r="L609" s="38"/>
      <c r="M609" s="187"/>
      <c r="N609" s="188"/>
      <c r="O609" s="76"/>
      <c r="P609" s="76"/>
      <c r="Q609" s="76"/>
      <c r="R609" s="76"/>
      <c r="S609" s="76"/>
      <c r="T609" s="77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18" t="s">
        <v>140</v>
      </c>
      <c r="AU609" s="18" t="s">
        <v>83</v>
      </c>
    </row>
    <row r="610" s="2" customFormat="1">
      <c r="A610" s="37"/>
      <c r="B610" s="38"/>
      <c r="C610" s="37"/>
      <c r="D610" s="189" t="s">
        <v>142</v>
      </c>
      <c r="E610" s="37"/>
      <c r="F610" s="190" t="s">
        <v>960</v>
      </c>
      <c r="G610" s="37"/>
      <c r="H610" s="37"/>
      <c r="I610" s="186"/>
      <c r="J610" s="37"/>
      <c r="K610" s="37"/>
      <c r="L610" s="38"/>
      <c r="M610" s="187"/>
      <c r="N610" s="188"/>
      <c r="O610" s="76"/>
      <c r="P610" s="76"/>
      <c r="Q610" s="76"/>
      <c r="R610" s="76"/>
      <c r="S610" s="76"/>
      <c r="T610" s="7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8" t="s">
        <v>142</v>
      </c>
      <c r="AU610" s="18" t="s">
        <v>83</v>
      </c>
    </row>
    <row r="611" s="13" customFormat="1">
      <c r="A611" s="13"/>
      <c r="B611" s="196"/>
      <c r="C611" s="13"/>
      <c r="D611" s="184" t="s">
        <v>237</v>
      </c>
      <c r="E611" s="197" t="s">
        <v>1</v>
      </c>
      <c r="F611" s="198" t="s">
        <v>961</v>
      </c>
      <c r="G611" s="13"/>
      <c r="H611" s="199">
        <v>65</v>
      </c>
      <c r="I611" s="200"/>
      <c r="J611" s="13"/>
      <c r="K611" s="13"/>
      <c r="L611" s="196"/>
      <c r="M611" s="201"/>
      <c r="N611" s="202"/>
      <c r="O611" s="202"/>
      <c r="P611" s="202"/>
      <c r="Q611" s="202"/>
      <c r="R611" s="202"/>
      <c r="S611" s="202"/>
      <c r="T611" s="20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7" t="s">
        <v>237</v>
      </c>
      <c r="AU611" s="197" t="s">
        <v>83</v>
      </c>
      <c r="AV611" s="13" t="s">
        <v>83</v>
      </c>
      <c r="AW611" s="13" t="s">
        <v>30</v>
      </c>
      <c r="AX611" s="13" t="s">
        <v>81</v>
      </c>
      <c r="AY611" s="197" t="s">
        <v>130</v>
      </c>
    </row>
    <row r="612" s="2" customFormat="1" ht="37.8" customHeight="1">
      <c r="A612" s="37"/>
      <c r="B612" s="170"/>
      <c r="C612" s="171" t="s">
        <v>962</v>
      </c>
      <c r="D612" s="171" t="s">
        <v>133</v>
      </c>
      <c r="E612" s="172" t="s">
        <v>963</v>
      </c>
      <c r="F612" s="173" t="s">
        <v>964</v>
      </c>
      <c r="G612" s="174" t="s">
        <v>304</v>
      </c>
      <c r="H612" s="175">
        <v>52</v>
      </c>
      <c r="I612" s="176"/>
      <c r="J612" s="177">
        <f>ROUND(I612*H612,2)</f>
        <v>0</v>
      </c>
      <c r="K612" s="173" t="s">
        <v>137</v>
      </c>
      <c r="L612" s="38"/>
      <c r="M612" s="178" t="s">
        <v>1</v>
      </c>
      <c r="N612" s="179" t="s">
        <v>38</v>
      </c>
      <c r="O612" s="76"/>
      <c r="P612" s="180">
        <f>O612*H612</f>
        <v>0</v>
      </c>
      <c r="Q612" s="180">
        <v>0</v>
      </c>
      <c r="R612" s="180">
        <f>Q612*H612</f>
        <v>0</v>
      </c>
      <c r="S612" s="180">
        <v>0</v>
      </c>
      <c r="T612" s="181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82" t="s">
        <v>673</v>
      </c>
      <c r="AT612" s="182" t="s">
        <v>133</v>
      </c>
      <c r="AU612" s="182" t="s">
        <v>83</v>
      </c>
      <c r="AY612" s="18" t="s">
        <v>130</v>
      </c>
      <c r="BE612" s="183">
        <f>IF(N612="základní",J612,0)</f>
        <v>0</v>
      </c>
      <c r="BF612" s="183">
        <f>IF(N612="snížená",J612,0)</f>
        <v>0</v>
      </c>
      <c r="BG612" s="183">
        <f>IF(N612="zákl. přenesená",J612,0)</f>
        <v>0</v>
      </c>
      <c r="BH612" s="183">
        <f>IF(N612="sníž. přenesená",J612,0)</f>
        <v>0</v>
      </c>
      <c r="BI612" s="183">
        <f>IF(N612="nulová",J612,0)</f>
        <v>0</v>
      </c>
      <c r="BJ612" s="18" t="s">
        <v>81</v>
      </c>
      <c r="BK612" s="183">
        <f>ROUND(I612*H612,2)</f>
        <v>0</v>
      </c>
      <c r="BL612" s="18" t="s">
        <v>673</v>
      </c>
      <c r="BM612" s="182" t="s">
        <v>965</v>
      </c>
    </row>
    <row r="613" s="2" customFormat="1">
      <c r="A613" s="37"/>
      <c r="B613" s="38"/>
      <c r="C613" s="37"/>
      <c r="D613" s="184" t="s">
        <v>140</v>
      </c>
      <c r="E613" s="37"/>
      <c r="F613" s="185" t="s">
        <v>966</v>
      </c>
      <c r="G613" s="37"/>
      <c r="H613" s="37"/>
      <c r="I613" s="186"/>
      <c r="J613" s="37"/>
      <c r="K613" s="37"/>
      <c r="L613" s="38"/>
      <c r="M613" s="187"/>
      <c r="N613" s="188"/>
      <c r="O613" s="76"/>
      <c r="P613" s="76"/>
      <c r="Q613" s="76"/>
      <c r="R613" s="76"/>
      <c r="S613" s="76"/>
      <c r="T613" s="77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8" t="s">
        <v>140</v>
      </c>
      <c r="AU613" s="18" t="s">
        <v>83</v>
      </c>
    </row>
    <row r="614" s="2" customFormat="1">
      <c r="A614" s="37"/>
      <c r="B614" s="38"/>
      <c r="C614" s="37"/>
      <c r="D614" s="189" t="s">
        <v>142</v>
      </c>
      <c r="E614" s="37"/>
      <c r="F614" s="190" t="s">
        <v>967</v>
      </c>
      <c r="G614" s="37"/>
      <c r="H614" s="37"/>
      <c r="I614" s="186"/>
      <c r="J614" s="37"/>
      <c r="K614" s="37"/>
      <c r="L614" s="38"/>
      <c r="M614" s="187"/>
      <c r="N614" s="188"/>
      <c r="O614" s="76"/>
      <c r="P614" s="76"/>
      <c r="Q614" s="76"/>
      <c r="R614" s="76"/>
      <c r="S614" s="76"/>
      <c r="T614" s="77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8" t="s">
        <v>142</v>
      </c>
      <c r="AU614" s="18" t="s">
        <v>83</v>
      </c>
    </row>
    <row r="615" s="13" customFormat="1">
      <c r="A615" s="13"/>
      <c r="B615" s="196"/>
      <c r="C615" s="13"/>
      <c r="D615" s="184" t="s">
        <v>237</v>
      </c>
      <c r="E615" s="197" t="s">
        <v>1</v>
      </c>
      <c r="F615" s="198" t="s">
        <v>968</v>
      </c>
      <c r="G615" s="13"/>
      <c r="H615" s="199">
        <v>52</v>
      </c>
      <c r="I615" s="200"/>
      <c r="J615" s="13"/>
      <c r="K615" s="13"/>
      <c r="L615" s="196"/>
      <c r="M615" s="201"/>
      <c r="N615" s="202"/>
      <c r="O615" s="202"/>
      <c r="P615" s="202"/>
      <c r="Q615" s="202"/>
      <c r="R615" s="202"/>
      <c r="S615" s="202"/>
      <c r="T615" s="20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7" t="s">
        <v>237</v>
      </c>
      <c r="AU615" s="197" t="s">
        <v>83</v>
      </c>
      <c r="AV615" s="13" t="s">
        <v>83</v>
      </c>
      <c r="AW615" s="13" t="s">
        <v>30</v>
      </c>
      <c r="AX615" s="13" t="s">
        <v>81</v>
      </c>
      <c r="AY615" s="197" t="s">
        <v>130</v>
      </c>
    </row>
    <row r="616" s="2" customFormat="1" ht="37.8" customHeight="1">
      <c r="A616" s="37"/>
      <c r="B616" s="170"/>
      <c r="C616" s="171" t="s">
        <v>969</v>
      </c>
      <c r="D616" s="171" t="s">
        <v>133</v>
      </c>
      <c r="E616" s="172" t="s">
        <v>970</v>
      </c>
      <c r="F616" s="173" t="s">
        <v>971</v>
      </c>
      <c r="G616" s="174" t="s">
        <v>304</v>
      </c>
      <c r="H616" s="175">
        <v>208</v>
      </c>
      <c r="I616" s="176"/>
      <c r="J616" s="177">
        <f>ROUND(I616*H616,2)</f>
        <v>0</v>
      </c>
      <c r="K616" s="173" t="s">
        <v>137</v>
      </c>
      <c r="L616" s="38"/>
      <c r="M616" s="178" t="s">
        <v>1</v>
      </c>
      <c r="N616" s="179" t="s">
        <v>38</v>
      </c>
      <c r="O616" s="76"/>
      <c r="P616" s="180">
        <f>O616*H616</f>
        <v>0</v>
      </c>
      <c r="Q616" s="180">
        <v>0</v>
      </c>
      <c r="R616" s="180">
        <f>Q616*H616</f>
        <v>0</v>
      </c>
      <c r="S616" s="180">
        <v>0</v>
      </c>
      <c r="T616" s="181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2" t="s">
        <v>673</v>
      </c>
      <c r="AT616" s="182" t="s">
        <v>133</v>
      </c>
      <c r="AU616" s="182" t="s">
        <v>83</v>
      </c>
      <c r="AY616" s="18" t="s">
        <v>130</v>
      </c>
      <c r="BE616" s="183">
        <f>IF(N616="základní",J616,0)</f>
        <v>0</v>
      </c>
      <c r="BF616" s="183">
        <f>IF(N616="snížená",J616,0)</f>
        <v>0</v>
      </c>
      <c r="BG616" s="183">
        <f>IF(N616="zákl. přenesená",J616,0)</f>
        <v>0</v>
      </c>
      <c r="BH616" s="183">
        <f>IF(N616="sníž. přenesená",J616,0)</f>
        <v>0</v>
      </c>
      <c r="BI616" s="183">
        <f>IF(N616="nulová",J616,0)</f>
        <v>0</v>
      </c>
      <c r="BJ616" s="18" t="s">
        <v>81</v>
      </c>
      <c r="BK616" s="183">
        <f>ROUND(I616*H616,2)</f>
        <v>0</v>
      </c>
      <c r="BL616" s="18" t="s">
        <v>673</v>
      </c>
      <c r="BM616" s="182" t="s">
        <v>972</v>
      </c>
    </row>
    <row r="617" s="2" customFormat="1">
      <c r="A617" s="37"/>
      <c r="B617" s="38"/>
      <c r="C617" s="37"/>
      <c r="D617" s="184" t="s">
        <v>140</v>
      </c>
      <c r="E617" s="37"/>
      <c r="F617" s="185" t="s">
        <v>973</v>
      </c>
      <c r="G617" s="37"/>
      <c r="H617" s="37"/>
      <c r="I617" s="186"/>
      <c r="J617" s="37"/>
      <c r="K617" s="37"/>
      <c r="L617" s="38"/>
      <c r="M617" s="187"/>
      <c r="N617" s="188"/>
      <c r="O617" s="76"/>
      <c r="P617" s="76"/>
      <c r="Q617" s="76"/>
      <c r="R617" s="76"/>
      <c r="S617" s="76"/>
      <c r="T617" s="7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8" t="s">
        <v>140</v>
      </c>
      <c r="AU617" s="18" t="s">
        <v>83</v>
      </c>
    </row>
    <row r="618" s="2" customFormat="1">
      <c r="A618" s="37"/>
      <c r="B618" s="38"/>
      <c r="C618" s="37"/>
      <c r="D618" s="189" t="s">
        <v>142</v>
      </c>
      <c r="E618" s="37"/>
      <c r="F618" s="190" t="s">
        <v>974</v>
      </c>
      <c r="G618" s="37"/>
      <c r="H618" s="37"/>
      <c r="I618" s="186"/>
      <c r="J618" s="37"/>
      <c r="K618" s="37"/>
      <c r="L618" s="38"/>
      <c r="M618" s="187"/>
      <c r="N618" s="188"/>
      <c r="O618" s="76"/>
      <c r="P618" s="76"/>
      <c r="Q618" s="76"/>
      <c r="R618" s="76"/>
      <c r="S618" s="76"/>
      <c r="T618" s="77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18" t="s">
        <v>142</v>
      </c>
      <c r="AU618" s="18" t="s">
        <v>83</v>
      </c>
    </row>
    <row r="619" s="13" customFormat="1">
      <c r="A619" s="13"/>
      <c r="B619" s="196"/>
      <c r="C619" s="13"/>
      <c r="D619" s="184" t="s">
        <v>237</v>
      </c>
      <c r="E619" s="13"/>
      <c r="F619" s="198" t="s">
        <v>975</v>
      </c>
      <c r="G619" s="13"/>
      <c r="H619" s="199">
        <v>208</v>
      </c>
      <c r="I619" s="200"/>
      <c r="J619" s="13"/>
      <c r="K619" s="13"/>
      <c r="L619" s="196"/>
      <c r="M619" s="201"/>
      <c r="N619" s="202"/>
      <c r="O619" s="202"/>
      <c r="P619" s="202"/>
      <c r="Q619" s="202"/>
      <c r="R619" s="202"/>
      <c r="S619" s="202"/>
      <c r="T619" s="20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7" t="s">
        <v>237</v>
      </c>
      <c r="AU619" s="197" t="s">
        <v>83</v>
      </c>
      <c r="AV619" s="13" t="s">
        <v>83</v>
      </c>
      <c r="AW619" s="13" t="s">
        <v>3</v>
      </c>
      <c r="AX619" s="13" t="s">
        <v>81</v>
      </c>
      <c r="AY619" s="197" t="s">
        <v>130</v>
      </c>
    </row>
    <row r="620" s="2" customFormat="1" ht="24.15" customHeight="1">
      <c r="A620" s="37"/>
      <c r="B620" s="170"/>
      <c r="C620" s="171" t="s">
        <v>976</v>
      </c>
      <c r="D620" s="171" t="s">
        <v>133</v>
      </c>
      <c r="E620" s="172" t="s">
        <v>977</v>
      </c>
      <c r="F620" s="173" t="s">
        <v>978</v>
      </c>
      <c r="G620" s="174" t="s">
        <v>382</v>
      </c>
      <c r="H620" s="175">
        <v>98.799999999999997</v>
      </c>
      <c r="I620" s="176"/>
      <c r="J620" s="177">
        <f>ROUND(I620*H620,2)</f>
        <v>0</v>
      </c>
      <c r="K620" s="173" t="s">
        <v>137</v>
      </c>
      <c r="L620" s="38"/>
      <c r="M620" s="178" t="s">
        <v>1</v>
      </c>
      <c r="N620" s="179" t="s">
        <v>38</v>
      </c>
      <c r="O620" s="76"/>
      <c r="P620" s="180">
        <f>O620*H620</f>
        <v>0</v>
      </c>
      <c r="Q620" s="180">
        <v>0</v>
      </c>
      <c r="R620" s="180">
        <f>Q620*H620</f>
        <v>0</v>
      </c>
      <c r="S620" s="180">
        <v>0</v>
      </c>
      <c r="T620" s="181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2" t="s">
        <v>673</v>
      </c>
      <c r="AT620" s="182" t="s">
        <v>133</v>
      </c>
      <c r="AU620" s="182" t="s">
        <v>83</v>
      </c>
      <c r="AY620" s="18" t="s">
        <v>130</v>
      </c>
      <c r="BE620" s="183">
        <f>IF(N620="základní",J620,0)</f>
        <v>0</v>
      </c>
      <c r="BF620" s="183">
        <f>IF(N620="snížená",J620,0)</f>
        <v>0</v>
      </c>
      <c r="BG620" s="183">
        <f>IF(N620="zákl. přenesená",J620,0)</f>
        <v>0</v>
      </c>
      <c r="BH620" s="183">
        <f>IF(N620="sníž. přenesená",J620,0)</f>
        <v>0</v>
      </c>
      <c r="BI620" s="183">
        <f>IF(N620="nulová",J620,0)</f>
        <v>0</v>
      </c>
      <c r="BJ620" s="18" t="s">
        <v>81</v>
      </c>
      <c r="BK620" s="183">
        <f>ROUND(I620*H620,2)</f>
        <v>0</v>
      </c>
      <c r="BL620" s="18" t="s">
        <v>673</v>
      </c>
      <c r="BM620" s="182" t="s">
        <v>979</v>
      </c>
    </row>
    <row r="621" s="2" customFormat="1">
      <c r="A621" s="37"/>
      <c r="B621" s="38"/>
      <c r="C621" s="37"/>
      <c r="D621" s="184" t="s">
        <v>140</v>
      </c>
      <c r="E621" s="37"/>
      <c r="F621" s="185" t="s">
        <v>980</v>
      </c>
      <c r="G621" s="37"/>
      <c r="H621" s="37"/>
      <c r="I621" s="186"/>
      <c r="J621" s="37"/>
      <c r="K621" s="37"/>
      <c r="L621" s="38"/>
      <c r="M621" s="187"/>
      <c r="N621" s="188"/>
      <c r="O621" s="76"/>
      <c r="P621" s="76"/>
      <c r="Q621" s="76"/>
      <c r="R621" s="76"/>
      <c r="S621" s="76"/>
      <c r="T621" s="77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18" t="s">
        <v>140</v>
      </c>
      <c r="AU621" s="18" t="s">
        <v>83</v>
      </c>
    </row>
    <row r="622" s="2" customFormat="1">
      <c r="A622" s="37"/>
      <c r="B622" s="38"/>
      <c r="C622" s="37"/>
      <c r="D622" s="189" t="s">
        <v>142</v>
      </c>
      <c r="E622" s="37"/>
      <c r="F622" s="190" t="s">
        <v>981</v>
      </c>
      <c r="G622" s="37"/>
      <c r="H622" s="37"/>
      <c r="I622" s="186"/>
      <c r="J622" s="37"/>
      <c r="K622" s="37"/>
      <c r="L622" s="38"/>
      <c r="M622" s="187"/>
      <c r="N622" s="188"/>
      <c r="O622" s="76"/>
      <c r="P622" s="76"/>
      <c r="Q622" s="76"/>
      <c r="R622" s="76"/>
      <c r="S622" s="76"/>
      <c r="T622" s="77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8" t="s">
        <v>142</v>
      </c>
      <c r="AU622" s="18" t="s">
        <v>83</v>
      </c>
    </row>
    <row r="623" s="13" customFormat="1">
      <c r="A623" s="13"/>
      <c r="B623" s="196"/>
      <c r="C623" s="13"/>
      <c r="D623" s="184" t="s">
        <v>237</v>
      </c>
      <c r="E623" s="13"/>
      <c r="F623" s="198" t="s">
        <v>982</v>
      </c>
      <c r="G623" s="13"/>
      <c r="H623" s="199">
        <v>98.799999999999997</v>
      </c>
      <c r="I623" s="200"/>
      <c r="J623" s="13"/>
      <c r="K623" s="13"/>
      <c r="L623" s="196"/>
      <c r="M623" s="201"/>
      <c r="N623" s="202"/>
      <c r="O623" s="202"/>
      <c r="P623" s="202"/>
      <c r="Q623" s="202"/>
      <c r="R623" s="202"/>
      <c r="S623" s="202"/>
      <c r="T623" s="20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7" t="s">
        <v>237</v>
      </c>
      <c r="AU623" s="197" t="s">
        <v>83</v>
      </c>
      <c r="AV623" s="13" t="s">
        <v>83</v>
      </c>
      <c r="AW623" s="13" t="s">
        <v>3</v>
      </c>
      <c r="AX623" s="13" t="s">
        <v>81</v>
      </c>
      <c r="AY623" s="197" t="s">
        <v>130</v>
      </c>
    </row>
    <row r="624" s="2" customFormat="1" ht="24.15" customHeight="1">
      <c r="A624" s="37"/>
      <c r="B624" s="170"/>
      <c r="C624" s="171" t="s">
        <v>983</v>
      </c>
      <c r="D624" s="171" t="s">
        <v>133</v>
      </c>
      <c r="E624" s="172" t="s">
        <v>984</v>
      </c>
      <c r="F624" s="173" t="s">
        <v>985</v>
      </c>
      <c r="G624" s="174" t="s">
        <v>283</v>
      </c>
      <c r="H624" s="175">
        <v>65</v>
      </c>
      <c r="I624" s="176"/>
      <c r="J624" s="177">
        <f>ROUND(I624*H624,2)</f>
        <v>0</v>
      </c>
      <c r="K624" s="173" t="s">
        <v>137</v>
      </c>
      <c r="L624" s="38"/>
      <c r="M624" s="178" t="s">
        <v>1</v>
      </c>
      <c r="N624" s="179" t="s">
        <v>38</v>
      </c>
      <c r="O624" s="76"/>
      <c r="P624" s="180">
        <f>O624*H624</f>
        <v>0</v>
      </c>
      <c r="Q624" s="180">
        <v>0</v>
      </c>
      <c r="R624" s="180">
        <f>Q624*H624</f>
        <v>0</v>
      </c>
      <c r="S624" s="180">
        <v>0</v>
      </c>
      <c r="T624" s="181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2" t="s">
        <v>673</v>
      </c>
      <c r="AT624" s="182" t="s">
        <v>133</v>
      </c>
      <c r="AU624" s="182" t="s">
        <v>83</v>
      </c>
      <c r="AY624" s="18" t="s">
        <v>130</v>
      </c>
      <c r="BE624" s="183">
        <f>IF(N624="základní",J624,0)</f>
        <v>0</v>
      </c>
      <c r="BF624" s="183">
        <f>IF(N624="snížená",J624,0)</f>
        <v>0</v>
      </c>
      <c r="BG624" s="183">
        <f>IF(N624="zákl. přenesená",J624,0)</f>
        <v>0</v>
      </c>
      <c r="BH624" s="183">
        <f>IF(N624="sníž. přenesená",J624,0)</f>
        <v>0</v>
      </c>
      <c r="BI624" s="183">
        <f>IF(N624="nulová",J624,0)</f>
        <v>0</v>
      </c>
      <c r="BJ624" s="18" t="s">
        <v>81</v>
      </c>
      <c r="BK624" s="183">
        <f>ROUND(I624*H624,2)</f>
        <v>0</v>
      </c>
      <c r="BL624" s="18" t="s">
        <v>673</v>
      </c>
      <c r="BM624" s="182" t="s">
        <v>986</v>
      </c>
    </row>
    <row r="625" s="2" customFormat="1">
      <c r="A625" s="37"/>
      <c r="B625" s="38"/>
      <c r="C625" s="37"/>
      <c r="D625" s="184" t="s">
        <v>140</v>
      </c>
      <c r="E625" s="37"/>
      <c r="F625" s="185" t="s">
        <v>987</v>
      </c>
      <c r="G625" s="37"/>
      <c r="H625" s="37"/>
      <c r="I625" s="186"/>
      <c r="J625" s="37"/>
      <c r="K625" s="37"/>
      <c r="L625" s="38"/>
      <c r="M625" s="187"/>
      <c r="N625" s="188"/>
      <c r="O625" s="76"/>
      <c r="P625" s="76"/>
      <c r="Q625" s="76"/>
      <c r="R625" s="76"/>
      <c r="S625" s="76"/>
      <c r="T625" s="7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8" t="s">
        <v>140</v>
      </c>
      <c r="AU625" s="18" t="s">
        <v>83</v>
      </c>
    </row>
    <row r="626" s="2" customFormat="1">
      <c r="A626" s="37"/>
      <c r="B626" s="38"/>
      <c r="C626" s="37"/>
      <c r="D626" s="189" t="s">
        <v>142</v>
      </c>
      <c r="E626" s="37"/>
      <c r="F626" s="190" t="s">
        <v>988</v>
      </c>
      <c r="G626" s="37"/>
      <c r="H626" s="37"/>
      <c r="I626" s="186"/>
      <c r="J626" s="37"/>
      <c r="K626" s="37"/>
      <c r="L626" s="38"/>
      <c r="M626" s="187"/>
      <c r="N626" s="188"/>
      <c r="O626" s="76"/>
      <c r="P626" s="76"/>
      <c r="Q626" s="76"/>
      <c r="R626" s="76"/>
      <c r="S626" s="76"/>
      <c r="T626" s="77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8" t="s">
        <v>142</v>
      </c>
      <c r="AU626" s="18" t="s">
        <v>83</v>
      </c>
    </row>
    <row r="627" s="13" customFormat="1">
      <c r="A627" s="13"/>
      <c r="B627" s="196"/>
      <c r="C627" s="13"/>
      <c r="D627" s="184" t="s">
        <v>237</v>
      </c>
      <c r="E627" s="197" t="s">
        <v>1</v>
      </c>
      <c r="F627" s="198" t="s">
        <v>989</v>
      </c>
      <c r="G627" s="13"/>
      <c r="H627" s="199">
        <v>65</v>
      </c>
      <c r="I627" s="200"/>
      <c r="J627" s="13"/>
      <c r="K627" s="13"/>
      <c r="L627" s="196"/>
      <c r="M627" s="201"/>
      <c r="N627" s="202"/>
      <c r="O627" s="202"/>
      <c r="P627" s="202"/>
      <c r="Q627" s="202"/>
      <c r="R627" s="202"/>
      <c r="S627" s="202"/>
      <c r="T627" s="20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7" t="s">
        <v>237</v>
      </c>
      <c r="AU627" s="197" t="s">
        <v>83</v>
      </c>
      <c r="AV627" s="13" t="s">
        <v>83</v>
      </c>
      <c r="AW627" s="13" t="s">
        <v>30</v>
      </c>
      <c r="AX627" s="13" t="s">
        <v>81</v>
      </c>
      <c r="AY627" s="197" t="s">
        <v>130</v>
      </c>
    </row>
    <row r="628" s="2" customFormat="1" ht="16.5" customHeight="1">
      <c r="A628" s="37"/>
      <c r="B628" s="170"/>
      <c r="C628" s="219" t="s">
        <v>990</v>
      </c>
      <c r="D628" s="219" t="s">
        <v>406</v>
      </c>
      <c r="E628" s="220" t="s">
        <v>991</v>
      </c>
      <c r="F628" s="221" t="s">
        <v>992</v>
      </c>
      <c r="G628" s="222" t="s">
        <v>382</v>
      </c>
      <c r="H628" s="223">
        <v>52</v>
      </c>
      <c r="I628" s="224"/>
      <c r="J628" s="225">
        <f>ROUND(I628*H628,2)</f>
        <v>0</v>
      </c>
      <c r="K628" s="221" t="s">
        <v>137</v>
      </c>
      <c r="L628" s="226"/>
      <c r="M628" s="227" t="s">
        <v>1</v>
      </c>
      <c r="N628" s="228" t="s">
        <v>38</v>
      </c>
      <c r="O628" s="76"/>
      <c r="P628" s="180">
        <f>O628*H628</f>
        <v>0</v>
      </c>
      <c r="Q628" s="180">
        <v>1</v>
      </c>
      <c r="R628" s="180">
        <f>Q628*H628</f>
        <v>52</v>
      </c>
      <c r="S628" s="180">
        <v>0</v>
      </c>
      <c r="T628" s="181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2" t="s">
        <v>993</v>
      </c>
      <c r="AT628" s="182" t="s">
        <v>406</v>
      </c>
      <c r="AU628" s="182" t="s">
        <v>83</v>
      </c>
      <c r="AY628" s="18" t="s">
        <v>130</v>
      </c>
      <c r="BE628" s="183">
        <f>IF(N628="základní",J628,0)</f>
        <v>0</v>
      </c>
      <c r="BF628" s="183">
        <f>IF(N628="snížená",J628,0)</f>
        <v>0</v>
      </c>
      <c r="BG628" s="183">
        <f>IF(N628="zákl. přenesená",J628,0)</f>
        <v>0</v>
      </c>
      <c r="BH628" s="183">
        <f>IF(N628="sníž. přenesená",J628,0)</f>
        <v>0</v>
      </c>
      <c r="BI628" s="183">
        <f>IF(N628="nulová",J628,0)</f>
        <v>0</v>
      </c>
      <c r="BJ628" s="18" t="s">
        <v>81</v>
      </c>
      <c r="BK628" s="183">
        <f>ROUND(I628*H628,2)</f>
        <v>0</v>
      </c>
      <c r="BL628" s="18" t="s">
        <v>673</v>
      </c>
      <c r="BM628" s="182" t="s">
        <v>994</v>
      </c>
    </row>
    <row r="629" s="2" customFormat="1">
      <c r="A629" s="37"/>
      <c r="B629" s="38"/>
      <c r="C629" s="37"/>
      <c r="D629" s="184" t="s">
        <v>140</v>
      </c>
      <c r="E629" s="37"/>
      <c r="F629" s="185" t="s">
        <v>992</v>
      </c>
      <c r="G629" s="37"/>
      <c r="H629" s="37"/>
      <c r="I629" s="186"/>
      <c r="J629" s="37"/>
      <c r="K629" s="37"/>
      <c r="L629" s="38"/>
      <c r="M629" s="187"/>
      <c r="N629" s="188"/>
      <c r="O629" s="76"/>
      <c r="P629" s="76"/>
      <c r="Q629" s="76"/>
      <c r="R629" s="76"/>
      <c r="S629" s="76"/>
      <c r="T629" s="77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8" t="s">
        <v>140</v>
      </c>
      <c r="AU629" s="18" t="s">
        <v>83</v>
      </c>
    </row>
    <row r="630" s="13" customFormat="1">
      <c r="A630" s="13"/>
      <c r="B630" s="196"/>
      <c r="C630" s="13"/>
      <c r="D630" s="184" t="s">
        <v>237</v>
      </c>
      <c r="E630" s="197" t="s">
        <v>1</v>
      </c>
      <c r="F630" s="198" t="s">
        <v>995</v>
      </c>
      <c r="G630" s="13"/>
      <c r="H630" s="199">
        <v>26</v>
      </c>
      <c r="I630" s="200"/>
      <c r="J630" s="13"/>
      <c r="K630" s="13"/>
      <c r="L630" s="196"/>
      <c r="M630" s="201"/>
      <c r="N630" s="202"/>
      <c r="O630" s="202"/>
      <c r="P630" s="202"/>
      <c r="Q630" s="202"/>
      <c r="R630" s="202"/>
      <c r="S630" s="202"/>
      <c r="T630" s="20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7" t="s">
        <v>237</v>
      </c>
      <c r="AU630" s="197" t="s">
        <v>83</v>
      </c>
      <c r="AV630" s="13" t="s">
        <v>83</v>
      </c>
      <c r="AW630" s="13" t="s">
        <v>30</v>
      </c>
      <c r="AX630" s="13" t="s">
        <v>81</v>
      </c>
      <c r="AY630" s="197" t="s">
        <v>130</v>
      </c>
    </row>
    <row r="631" s="13" customFormat="1">
      <c r="A631" s="13"/>
      <c r="B631" s="196"/>
      <c r="C631" s="13"/>
      <c r="D631" s="184" t="s">
        <v>237</v>
      </c>
      <c r="E631" s="13"/>
      <c r="F631" s="198" t="s">
        <v>996</v>
      </c>
      <c r="G631" s="13"/>
      <c r="H631" s="199">
        <v>52</v>
      </c>
      <c r="I631" s="200"/>
      <c r="J631" s="13"/>
      <c r="K631" s="13"/>
      <c r="L631" s="196"/>
      <c r="M631" s="201"/>
      <c r="N631" s="202"/>
      <c r="O631" s="202"/>
      <c r="P631" s="202"/>
      <c r="Q631" s="202"/>
      <c r="R631" s="202"/>
      <c r="S631" s="202"/>
      <c r="T631" s="20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7" t="s">
        <v>237</v>
      </c>
      <c r="AU631" s="197" t="s">
        <v>83</v>
      </c>
      <c r="AV631" s="13" t="s">
        <v>83</v>
      </c>
      <c r="AW631" s="13" t="s">
        <v>3</v>
      </c>
      <c r="AX631" s="13" t="s">
        <v>81</v>
      </c>
      <c r="AY631" s="197" t="s">
        <v>130</v>
      </c>
    </row>
    <row r="632" s="2" customFormat="1" ht="24.15" customHeight="1">
      <c r="A632" s="37"/>
      <c r="B632" s="170"/>
      <c r="C632" s="171" t="s">
        <v>997</v>
      </c>
      <c r="D632" s="171" t="s">
        <v>133</v>
      </c>
      <c r="E632" s="172" t="s">
        <v>998</v>
      </c>
      <c r="F632" s="173" t="s">
        <v>999</v>
      </c>
      <c r="G632" s="174" t="s">
        <v>283</v>
      </c>
      <c r="H632" s="175">
        <v>65</v>
      </c>
      <c r="I632" s="176"/>
      <c r="J632" s="177">
        <f>ROUND(I632*H632,2)</f>
        <v>0</v>
      </c>
      <c r="K632" s="173" t="s">
        <v>137</v>
      </c>
      <c r="L632" s="38"/>
      <c r="M632" s="178" t="s">
        <v>1</v>
      </c>
      <c r="N632" s="179" t="s">
        <v>38</v>
      </c>
      <c r="O632" s="76"/>
      <c r="P632" s="180">
        <f>O632*H632</f>
        <v>0</v>
      </c>
      <c r="Q632" s="180">
        <v>0</v>
      </c>
      <c r="R632" s="180">
        <f>Q632*H632</f>
        <v>0</v>
      </c>
      <c r="S632" s="180">
        <v>0</v>
      </c>
      <c r="T632" s="181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2" t="s">
        <v>673</v>
      </c>
      <c r="AT632" s="182" t="s">
        <v>133</v>
      </c>
      <c r="AU632" s="182" t="s">
        <v>83</v>
      </c>
      <c r="AY632" s="18" t="s">
        <v>130</v>
      </c>
      <c r="BE632" s="183">
        <f>IF(N632="základní",J632,0)</f>
        <v>0</v>
      </c>
      <c r="BF632" s="183">
        <f>IF(N632="snížená",J632,0)</f>
        <v>0</v>
      </c>
      <c r="BG632" s="183">
        <f>IF(N632="zákl. přenesená",J632,0)</f>
        <v>0</v>
      </c>
      <c r="BH632" s="183">
        <f>IF(N632="sníž. přenesená",J632,0)</f>
        <v>0</v>
      </c>
      <c r="BI632" s="183">
        <f>IF(N632="nulová",J632,0)</f>
        <v>0</v>
      </c>
      <c r="BJ632" s="18" t="s">
        <v>81</v>
      </c>
      <c r="BK632" s="183">
        <f>ROUND(I632*H632,2)</f>
        <v>0</v>
      </c>
      <c r="BL632" s="18" t="s">
        <v>673</v>
      </c>
      <c r="BM632" s="182" t="s">
        <v>1000</v>
      </c>
    </row>
    <row r="633" s="2" customFormat="1">
      <c r="A633" s="37"/>
      <c r="B633" s="38"/>
      <c r="C633" s="37"/>
      <c r="D633" s="184" t="s">
        <v>140</v>
      </c>
      <c r="E633" s="37"/>
      <c r="F633" s="185" t="s">
        <v>1001</v>
      </c>
      <c r="G633" s="37"/>
      <c r="H633" s="37"/>
      <c r="I633" s="186"/>
      <c r="J633" s="37"/>
      <c r="K633" s="37"/>
      <c r="L633" s="38"/>
      <c r="M633" s="187"/>
      <c r="N633" s="188"/>
      <c r="O633" s="76"/>
      <c r="P633" s="76"/>
      <c r="Q633" s="76"/>
      <c r="R633" s="76"/>
      <c r="S633" s="76"/>
      <c r="T633" s="7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8" t="s">
        <v>140</v>
      </c>
      <c r="AU633" s="18" t="s">
        <v>83</v>
      </c>
    </row>
    <row r="634" s="2" customFormat="1">
      <c r="A634" s="37"/>
      <c r="B634" s="38"/>
      <c r="C634" s="37"/>
      <c r="D634" s="189" t="s">
        <v>142</v>
      </c>
      <c r="E634" s="37"/>
      <c r="F634" s="190" t="s">
        <v>1002</v>
      </c>
      <c r="G634" s="37"/>
      <c r="H634" s="37"/>
      <c r="I634" s="186"/>
      <c r="J634" s="37"/>
      <c r="K634" s="37"/>
      <c r="L634" s="38"/>
      <c r="M634" s="187"/>
      <c r="N634" s="188"/>
      <c r="O634" s="76"/>
      <c r="P634" s="76"/>
      <c r="Q634" s="76"/>
      <c r="R634" s="76"/>
      <c r="S634" s="76"/>
      <c r="T634" s="77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8" t="s">
        <v>142</v>
      </c>
      <c r="AU634" s="18" t="s">
        <v>83</v>
      </c>
    </row>
    <row r="635" s="13" customFormat="1">
      <c r="A635" s="13"/>
      <c r="B635" s="196"/>
      <c r="C635" s="13"/>
      <c r="D635" s="184" t="s">
        <v>237</v>
      </c>
      <c r="E635" s="197" t="s">
        <v>1</v>
      </c>
      <c r="F635" s="198" t="s">
        <v>1003</v>
      </c>
      <c r="G635" s="13"/>
      <c r="H635" s="199">
        <v>65</v>
      </c>
      <c r="I635" s="200"/>
      <c r="J635" s="13"/>
      <c r="K635" s="13"/>
      <c r="L635" s="196"/>
      <c r="M635" s="201"/>
      <c r="N635" s="202"/>
      <c r="O635" s="202"/>
      <c r="P635" s="202"/>
      <c r="Q635" s="202"/>
      <c r="R635" s="202"/>
      <c r="S635" s="202"/>
      <c r="T635" s="20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7" t="s">
        <v>237</v>
      </c>
      <c r="AU635" s="197" t="s">
        <v>83</v>
      </c>
      <c r="AV635" s="13" t="s">
        <v>83</v>
      </c>
      <c r="AW635" s="13" t="s">
        <v>30</v>
      </c>
      <c r="AX635" s="13" t="s">
        <v>81</v>
      </c>
      <c r="AY635" s="197" t="s">
        <v>130</v>
      </c>
    </row>
    <row r="636" s="2" customFormat="1" ht="16.5" customHeight="1">
      <c r="A636" s="37"/>
      <c r="B636" s="170"/>
      <c r="C636" s="219" t="s">
        <v>1004</v>
      </c>
      <c r="D636" s="219" t="s">
        <v>406</v>
      </c>
      <c r="E636" s="220" t="s">
        <v>1005</v>
      </c>
      <c r="F636" s="221" t="s">
        <v>408</v>
      </c>
      <c r="G636" s="222" t="s">
        <v>382</v>
      </c>
      <c r="H636" s="223">
        <v>52</v>
      </c>
      <c r="I636" s="224"/>
      <c r="J636" s="225">
        <f>ROUND(I636*H636,2)</f>
        <v>0</v>
      </c>
      <c r="K636" s="221" t="s">
        <v>137</v>
      </c>
      <c r="L636" s="226"/>
      <c r="M636" s="227" t="s">
        <v>1</v>
      </c>
      <c r="N636" s="228" t="s">
        <v>38</v>
      </c>
      <c r="O636" s="76"/>
      <c r="P636" s="180">
        <f>O636*H636</f>
        <v>0</v>
      </c>
      <c r="Q636" s="180">
        <v>1</v>
      </c>
      <c r="R636" s="180">
        <f>Q636*H636</f>
        <v>52</v>
      </c>
      <c r="S636" s="180">
        <v>0</v>
      </c>
      <c r="T636" s="181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82" t="s">
        <v>993</v>
      </c>
      <c r="AT636" s="182" t="s">
        <v>406</v>
      </c>
      <c r="AU636" s="182" t="s">
        <v>83</v>
      </c>
      <c r="AY636" s="18" t="s">
        <v>130</v>
      </c>
      <c r="BE636" s="183">
        <f>IF(N636="základní",J636,0)</f>
        <v>0</v>
      </c>
      <c r="BF636" s="183">
        <f>IF(N636="snížená",J636,0)</f>
        <v>0</v>
      </c>
      <c r="BG636" s="183">
        <f>IF(N636="zákl. přenesená",J636,0)</f>
        <v>0</v>
      </c>
      <c r="BH636" s="183">
        <f>IF(N636="sníž. přenesená",J636,0)</f>
        <v>0</v>
      </c>
      <c r="BI636" s="183">
        <f>IF(N636="nulová",J636,0)</f>
        <v>0</v>
      </c>
      <c r="BJ636" s="18" t="s">
        <v>81</v>
      </c>
      <c r="BK636" s="183">
        <f>ROUND(I636*H636,2)</f>
        <v>0</v>
      </c>
      <c r="BL636" s="18" t="s">
        <v>673</v>
      </c>
      <c r="BM636" s="182" t="s">
        <v>1006</v>
      </c>
    </row>
    <row r="637" s="2" customFormat="1">
      <c r="A637" s="37"/>
      <c r="B637" s="38"/>
      <c r="C637" s="37"/>
      <c r="D637" s="184" t="s">
        <v>140</v>
      </c>
      <c r="E637" s="37"/>
      <c r="F637" s="185" t="s">
        <v>1007</v>
      </c>
      <c r="G637" s="37"/>
      <c r="H637" s="37"/>
      <c r="I637" s="186"/>
      <c r="J637" s="37"/>
      <c r="K637" s="37"/>
      <c r="L637" s="38"/>
      <c r="M637" s="187"/>
      <c r="N637" s="188"/>
      <c r="O637" s="76"/>
      <c r="P637" s="76"/>
      <c r="Q637" s="76"/>
      <c r="R637" s="76"/>
      <c r="S637" s="76"/>
      <c r="T637" s="7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8" t="s">
        <v>140</v>
      </c>
      <c r="AU637" s="18" t="s">
        <v>83</v>
      </c>
    </row>
    <row r="638" s="13" customFormat="1">
      <c r="A638" s="13"/>
      <c r="B638" s="196"/>
      <c r="C638" s="13"/>
      <c r="D638" s="184" t="s">
        <v>237</v>
      </c>
      <c r="E638" s="197" t="s">
        <v>1</v>
      </c>
      <c r="F638" s="198" t="s">
        <v>1008</v>
      </c>
      <c r="G638" s="13"/>
      <c r="H638" s="199">
        <v>26</v>
      </c>
      <c r="I638" s="200"/>
      <c r="J638" s="13"/>
      <c r="K638" s="13"/>
      <c r="L638" s="196"/>
      <c r="M638" s="201"/>
      <c r="N638" s="202"/>
      <c r="O638" s="202"/>
      <c r="P638" s="202"/>
      <c r="Q638" s="202"/>
      <c r="R638" s="202"/>
      <c r="S638" s="202"/>
      <c r="T638" s="20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7" t="s">
        <v>237</v>
      </c>
      <c r="AU638" s="197" t="s">
        <v>83</v>
      </c>
      <c r="AV638" s="13" t="s">
        <v>83</v>
      </c>
      <c r="AW638" s="13" t="s">
        <v>30</v>
      </c>
      <c r="AX638" s="13" t="s">
        <v>81</v>
      </c>
      <c r="AY638" s="197" t="s">
        <v>130</v>
      </c>
    </row>
    <row r="639" s="13" customFormat="1">
      <c r="A639" s="13"/>
      <c r="B639" s="196"/>
      <c r="C639" s="13"/>
      <c r="D639" s="184" t="s">
        <v>237</v>
      </c>
      <c r="E639" s="13"/>
      <c r="F639" s="198" t="s">
        <v>996</v>
      </c>
      <c r="G639" s="13"/>
      <c r="H639" s="199">
        <v>52</v>
      </c>
      <c r="I639" s="200"/>
      <c r="J639" s="13"/>
      <c r="K639" s="13"/>
      <c r="L639" s="196"/>
      <c r="M639" s="201"/>
      <c r="N639" s="202"/>
      <c r="O639" s="202"/>
      <c r="P639" s="202"/>
      <c r="Q639" s="202"/>
      <c r="R639" s="202"/>
      <c r="S639" s="202"/>
      <c r="T639" s="20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7" t="s">
        <v>237</v>
      </c>
      <c r="AU639" s="197" t="s">
        <v>83</v>
      </c>
      <c r="AV639" s="13" t="s">
        <v>83</v>
      </c>
      <c r="AW639" s="13" t="s">
        <v>3</v>
      </c>
      <c r="AX639" s="13" t="s">
        <v>81</v>
      </c>
      <c r="AY639" s="197" t="s">
        <v>130</v>
      </c>
    </row>
    <row r="640" s="2" customFormat="1" ht="24.15" customHeight="1">
      <c r="A640" s="37"/>
      <c r="B640" s="170"/>
      <c r="C640" s="171" t="s">
        <v>1009</v>
      </c>
      <c r="D640" s="171" t="s">
        <v>133</v>
      </c>
      <c r="E640" s="172" t="s">
        <v>1010</v>
      </c>
      <c r="F640" s="173" t="s">
        <v>1011</v>
      </c>
      <c r="G640" s="174" t="s">
        <v>283</v>
      </c>
      <c r="H640" s="175">
        <v>65</v>
      </c>
      <c r="I640" s="176"/>
      <c r="J640" s="177">
        <f>ROUND(I640*H640,2)</f>
        <v>0</v>
      </c>
      <c r="K640" s="173" t="s">
        <v>137</v>
      </c>
      <c r="L640" s="38"/>
      <c r="M640" s="178" t="s">
        <v>1</v>
      </c>
      <c r="N640" s="179" t="s">
        <v>38</v>
      </c>
      <c r="O640" s="76"/>
      <c r="P640" s="180">
        <f>O640*H640</f>
        <v>0</v>
      </c>
      <c r="Q640" s="180">
        <v>0</v>
      </c>
      <c r="R640" s="180">
        <f>Q640*H640</f>
        <v>0</v>
      </c>
      <c r="S640" s="180">
        <v>0</v>
      </c>
      <c r="T640" s="181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82" t="s">
        <v>673</v>
      </c>
      <c r="AT640" s="182" t="s">
        <v>133</v>
      </c>
      <c r="AU640" s="182" t="s">
        <v>83</v>
      </c>
      <c r="AY640" s="18" t="s">
        <v>130</v>
      </c>
      <c r="BE640" s="183">
        <f>IF(N640="základní",J640,0)</f>
        <v>0</v>
      </c>
      <c r="BF640" s="183">
        <f>IF(N640="snížená",J640,0)</f>
        <v>0</v>
      </c>
      <c r="BG640" s="183">
        <f>IF(N640="zákl. přenesená",J640,0)</f>
        <v>0</v>
      </c>
      <c r="BH640" s="183">
        <f>IF(N640="sníž. přenesená",J640,0)</f>
        <v>0</v>
      </c>
      <c r="BI640" s="183">
        <f>IF(N640="nulová",J640,0)</f>
        <v>0</v>
      </c>
      <c r="BJ640" s="18" t="s">
        <v>81</v>
      </c>
      <c r="BK640" s="183">
        <f>ROUND(I640*H640,2)</f>
        <v>0</v>
      </c>
      <c r="BL640" s="18" t="s">
        <v>673</v>
      </c>
      <c r="BM640" s="182" t="s">
        <v>1012</v>
      </c>
    </row>
    <row r="641" s="2" customFormat="1">
      <c r="A641" s="37"/>
      <c r="B641" s="38"/>
      <c r="C641" s="37"/>
      <c r="D641" s="184" t="s">
        <v>140</v>
      </c>
      <c r="E641" s="37"/>
      <c r="F641" s="185" t="s">
        <v>1013</v>
      </c>
      <c r="G641" s="37"/>
      <c r="H641" s="37"/>
      <c r="I641" s="186"/>
      <c r="J641" s="37"/>
      <c r="K641" s="37"/>
      <c r="L641" s="38"/>
      <c r="M641" s="187"/>
      <c r="N641" s="188"/>
      <c r="O641" s="76"/>
      <c r="P641" s="76"/>
      <c r="Q641" s="76"/>
      <c r="R641" s="76"/>
      <c r="S641" s="76"/>
      <c r="T641" s="7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8" t="s">
        <v>140</v>
      </c>
      <c r="AU641" s="18" t="s">
        <v>83</v>
      </c>
    </row>
    <row r="642" s="2" customFormat="1">
      <c r="A642" s="37"/>
      <c r="B642" s="38"/>
      <c r="C642" s="37"/>
      <c r="D642" s="189" t="s">
        <v>142</v>
      </c>
      <c r="E642" s="37"/>
      <c r="F642" s="190" t="s">
        <v>1014</v>
      </c>
      <c r="G642" s="37"/>
      <c r="H642" s="37"/>
      <c r="I642" s="186"/>
      <c r="J642" s="37"/>
      <c r="K642" s="37"/>
      <c r="L642" s="38"/>
      <c r="M642" s="187"/>
      <c r="N642" s="188"/>
      <c r="O642" s="76"/>
      <c r="P642" s="76"/>
      <c r="Q642" s="76"/>
      <c r="R642" s="76"/>
      <c r="S642" s="76"/>
      <c r="T642" s="7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8" t="s">
        <v>142</v>
      </c>
      <c r="AU642" s="18" t="s">
        <v>83</v>
      </c>
    </row>
    <row r="643" s="13" customFormat="1">
      <c r="A643" s="13"/>
      <c r="B643" s="196"/>
      <c r="C643" s="13"/>
      <c r="D643" s="184" t="s">
        <v>237</v>
      </c>
      <c r="E643" s="197" t="s">
        <v>1</v>
      </c>
      <c r="F643" s="198" t="s">
        <v>1015</v>
      </c>
      <c r="G643" s="13"/>
      <c r="H643" s="199">
        <v>65</v>
      </c>
      <c r="I643" s="200"/>
      <c r="J643" s="13"/>
      <c r="K643" s="13"/>
      <c r="L643" s="196"/>
      <c r="M643" s="201"/>
      <c r="N643" s="202"/>
      <c r="O643" s="202"/>
      <c r="P643" s="202"/>
      <c r="Q643" s="202"/>
      <c r="R643" s="202"/>
      <c r="S643" s="202"/>
      <c r="T643" s="20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7" t="s">
        <v>237</v>
      </c>
      <c r="AU643" s="197" t="s">
        <v>83</v>
      </c>
      <c r="AV643" s="13" t="s">
        <v>83</v>
      </c>
      <c r="AW643" s="13" t="s">
        <v>30</v>
      </c>
      <c r="AX643" s="13" t="s">
        <v>81</v>
      </c>
      <c r="AY643" s="197" t="s">
        <v>130</v>
      </c>
    </row>
    <row r="644" s="2" customFormat="1" ht="21.75" customHeight="1">
      <c r="A644" s="37"/>
      <c r="B644" s="170"/>
      <c r="C644" s="171" t="s">
        <v>1016</v>
      </c>
      <c r="D644" s="171" t="s">
        <v>133</v>
      </c>
      <c r="E644" s="172" t="s">
        <v>1017</v>
      </c>
      <c r="F644" s="173" t="s">
        <v>1018</v>
      </c>
      <c r="G644" s="174" t="s">
        <v>283</v>
      </c>
      <c r="H644" s="175">
        <v>65</v>
      </c>
      <c r="I644" s="176"/>
      <c r="J644" s="177">
        <f>ROUND(I644*H644,2)</f>
        <v>0</v>
      </c>
      <c r="K644" s="173" t="s">
        <v>137</v>
      </c>
      <c r="L644" s="38"/>
      <c r="M644" s="178" t="s">
        <v>1</v>
      </c>
      <c r="N644" s="179" t="s">
        <v>38</v>
      </c>
      <c r="O644" s="76"/>
      <c r="P644" s="180">
        <f>O644*H644</f>
        <v>0</v>
      </c>
      <c r="Q644" s="180">
        <v>9.0000000000000006E-05</v>
      </c>
      <c r="R644" s="180">
        <f>Q644*H644</f>
        <v>0.0058500000000000002</v>
      </c>
      <c r="S644" s="180">
        <v>0</v>
      </c>
      <c r="T644" s="181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82" t="s">
        <v>673</v>
      </c>
      <c r="AT644" s="182" t="s">
        <v>133</v>
      </c>
      <c r="AU644" s="182" t="s">
        <v>83</v>
      </c>
      <c r="AY644" s="18" t="s">
        <v>130</v>
      </c>
      <c r="BE644" s="183">
        <f>IF(N644="základní",J644,0)</f>
        <v>0</v>
      </c>
      <c r="BF644" s="183">
        <f>IF(N644="snížená",J644,0)</f>
        <v>0</v>
      </c>
      <c r="BG644" s="183">
        <f>IF(N644="zákl. přenesená",J644,0)</f>
        <v>0</v>
      </c>
      <c r="BH644" s="183">
        <f>IF(N644="sníž. přenesená",J644,0)</f>
        <v>0</v>
      </c>
      <c r="BI644" s="183">
        <f>IF(N644="nulová",J644,0)</f>
        <v>0</v>
      </c>
      <c r="BJ644" s="18" t="s">
        <v>81</v>
      </c>
      <c r="BK644" s="183">
        <f>ROUND(I644*H644,2)</f>
        <v>0</v>
      </c>
      <c r="BL644" s="18" t="s">
        <v>673</v>
      </c>
      <c r="BM644" s="182" t="s">
        <v>1019</v>
      </c>
    </row>
    <row r="645" s="2" customFormat="1">
      <c r="A645" s="37"/>
      <c r="B645" s="38"/>
      <c r="C645" s="37"/>
      <c r="D645" s="184" t="s">
        <v>140</v>
      </c>
      <c r="E645" s="37"/>
      <c r="F645" s="185" t="s">
        <v>1020</v>
      </c>
      <c r="G645" s="37"/>
      <c r="H645" s="37"/>
      <c r="I645" s="186"/>
      <c r="J645" s="37"/>
      <c r="K645" s="37"/>
      <c r="L645" s="38"/>
      <c r="M645" s="187"/>
      <c r="N645" s="188"/>
      <c r="O645" s="76"/>
      <c r="P645" s="76"/>
      <c r="Q645" s="76"/>
      <c r="R645" s="76"/>
      <c r="S645" s="76"/>
      <c r="T645" s="77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T645" s="18" t="s">
        <v>140</v>
      </c>
      <c r="AU645" s="18" t="s">
        <v>83</v>
      </c>
    </row>
    <row r="646" s="2" customFormat="1">
      <c r="A646" s="37"/>
      <c r="B646" s="38"/>
      <c r="C646" s="37"/>
      <c r="D646" s="189" t="s">
        <v>142</v>
      </c>
      <c r="E646" s="37"/>
      <c r="F646" s="190" t="s">
        <v>1021</v>
      </c>
      <c r="G646" s="37"/>
      <c r="H646" s="37"/>
      <c r="I646" s="186"/>
      <c r="J646" s="37"/>
      <c r="K646" s="37"/>
      <c r="L646" s="38"/>
      <c r="M646" s="187"/>
      <c r="N646" s="188"/>
      <c r="O646" s="76"/>
      <c r="P646" s="76"/>
      <c r="Q646" s="76"/>
      <c r="R646" s="76"/>
      <c r="S646" s="76"/>
      <c r="T646" s="77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8" t="s">
        <v>142</v>
      </c>
      <c r="AU646" s="18" t="s">
        <v>83</v>
      </c>
    </row>
    <row r="647" s="2" customFormat="1" ht="33" customHeight="1">
      <c r="A647" s="37"/>
      <c r="B647" s="170"/>
      <c r="C647" s="171" t="s">
        <v>1022</v>
      </c>
      <c r="D647" s="171" t="s">
        <v>133</v>
      </c>
      <c r="E647" s="172" t="s">
        <v>1023</v>
      </c>
      <c r="F647" s="173" t="s">
        <v>1024</v>
      </c>
      <c r="G647" s="174" t="s">
        <v>283</v>
      </c>
      <c r="H647" s="175">
        <v>65</v>
      </c>
      <c r="I647" s="176"/>
      <c r="J647" s="177">
        <f>ROUND(I647*H647,2)</f>
        <v>0</v>
      </c>
      <c r="K647" s="173" t="s">
        <v>137</v>
      </c>
      <c r="L647" s="38"/>
      <c r="M647" s="178" t="s">
        <v>1</v>
      </c>
      <c r="N647" s="179" t="s">
        <v>38</v>
      </c>
      <c r="O647" s="76"/>
      <c r="P647" s="180">
        <f>O647*H647</f>
        <v>0</v>
      </c>
      <c r="Q647" s="180">
        <v>0</v>
      </c>
      <c r="R647" s="180">
        <f>Q647*H647</f>
        <v>0</v>
      </c>
      <c r="S647" s="180">
        <v>0</v>
      </c>
      <c r="T647" s="181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2" t="s">
        <v>673</v>
      </c>
      <c r="AT647" s="182" t="s">
        <v>133</v>
      </c>
      <c r="AU647" s="182" t="s">
        <v>83</v>
      </c>
      <c r="AY647" s="18" t="s">
        <v>130</v>
      </c>
      <c r="BE647" s="183">
        <f>IF(N647="základní",J647,0)</f>
        <v>0</v>
      </c>
      <c r="BF647" s="183">
        <f>IF(N647="snížená",J647,0)</f>
        <v>0</v>
      </c>
      <c r="BG647" s="183">
        <f>IF(N647="zákl. přenesená",J647,0)</f>
        <v>0</v>
      </c>
      <c r="BH647" s="183">
        <f>IF(N647="sníž. přenesená",J647,0)</f>
        <v>0</v>
      </c>
      <c r="BI647" s="183">
        <f>IF(N647="nulová",J647,0)</f>
        <v>0</v>
      </c>
      <c r="BJ647" s="18" t="s">
        <v>81</v>
      </c>
      <c r="BK647" s="183">
        <f>ROUND(I647*H647,2)</f>
        <v>0</v>
      </c>
      <c r="BL647" s="18" t="s">
        <v>673</v>
      </c>
      <c r="BM647" s="182" t="s">
        <v>1025</v>
      </c>
    </row>
    <row r="648" s="2" customFormat="1">
      <c r="A648" s="37"/>
      <c r="B648" s="38"/>
      <c r="C648" s="37"/>
      <c r="D648" s="184" t="s">
        <v>140</v>
      </c>
      <c r="E648" s="37"/>
      <c r="F648" s="185" t="s">
        <v>1026</v>
      </c>
      <c r="G648" s="37"/>
      <c r="H648" s="37"/>
      <c r="I648" s="186"/>
      <c r="J648" s="37"/>
      <c r="K648" s="37"/>
      <c r="L648" s="38"/>
      <c r="M648" s="187"/>
      <c r="N648" s="188"/>
      <c r="O648" s="76"/>
      <c r="P648" s="76"/>
      <c r="Q648" s="76"/>
      <c r="R648" s="76"/>
      <c r="S648" s="76"/>
      <c r="T648" s="7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8" t="s">
        <v>140</v>
      </c>
      <c r="AU648" s="18" t="s">
        <v>83</v>
      </c>
    </row>
    <row r="649" s="2" customFormat="1">
      <c r="A649" s="37"/>
      <c r="B649" s="38"/>
      <c r="C649" s="37"/>
      <c r="D649" s="189" t="s">
        <v>142</v>
      </c>
      <c r="E649" s="37"/>
      <c r="F649" s="190" t="s">
        <v>1027</v>
      </c>
      <c r="G649" s="37"/>
      <c r="H649" s="37"/>
      <c r="I649" s="186"/>
      <c r="J649" s="37"/>
      <c r="K649" s="37"/>
      <c r="L649" s="38"/>
      <c r="M649" s="187"/>
      <c r="N649" s="188"/>
      <c r="O649" s="76"/>
      <c r="P649" s="76"/>
      <c r="Q649" s="76"/>
      <c r="R649" s="76"/>
      <c r="S649" s="76"/>
      <c r="T649" s="77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8" t="s">
        <v>142</v>
      </c>
      <c r="AU649" s="18" t="s">
        <v>83</v>
      </c>
    </row>
    <row r="650" s="2" customFormat="1" ht="24.15" customHeight="1">
      <c r="A650" s="37"/>
      <c r="B650" s="170"/>
      <c r="C650" s="219" t="s">
        <v>1028</v>
      </c>
      <c r="D650" s="219" t="s">
        <v>406</v>
      </c>
      <c r="E650" s="220" t="s">
        <v>1029</v>
      </c>
      <c r="F650" s="221" t="s">
        <v>1030</v>
      </c>
      <c r="G650" s="222" t="s">
        <v>283</v>
      </c>
      <c r="H650" s="223">
        <v>65</v>
      </c>
      <c r="I650" s="224"/>
      <c r="J650" s="225">
        <f>ROUND(I650*H650,2)</f>
        <v>0</v>
      </c>
      <c r="K650" s="221" t="s">
        <v>137</v>
      </c>
      <c r="L650" s="226"/>
      <c r="M650" s="227" t="s">
        <v>1</v>
      </c>
      <c r="N650" s="228" t="s">
        <v>38</v>
      </c>
      <c r="O650" s="76"/>
      <c r="P650" s="180">
        <f>O650*H650</f>
        <v>0</v>
      </c>
      <c r="Q650" s="180">
        <v>0.059999999999999998</v>
      </c>
      <c r="R650" s="180">
        <f>Q650*H650</f>
        <v>3.8999999999999999</v>
      </c>
      <c r="S650" s="180">
        <v>0</v>
      </c>
      <c r="T650" s="181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82" t="s">
        <v>1031</v>
      </c>
      <c r="AT650" s="182" t="s">
        <v>406</v>
      </c>
      <c r="AU650" s="182" t="s">
        <v>83</v>
      </c>
      <c r="AY650" s="18" t="s">
        <v>130</v>
      </c>
      <c r="BE650" s="183">
        <f>IF(N650="základní",J650,0)</f>
        <v>0</v>
      </c>
      <c r="BF650" s="183">
        <f>IF(N650="snížená",J650,0)</f>
        <v>0</v>
      </c>
      <c r="BG650" s="183">
        <f>IF(N650="zákl. přenesená",J650,0)</f>
        <v>0</v>
      </c>
      <c r="BH650" s="183">
        <f>IF(N650="sníž. přenesená",J650,0)</f>
        <v>0</v>
      </c>
      <c r="BI650" s="183">
        <f>IF(N650="nulová",J650,0)</f>
        <v>0</v>
      </c>
      <c r="BJ650" s="18" t="s">
        <v>81</v>
      </c>
      <c r="BK650" s="183">
        <f>ROUND(I650*H650,2)</f>
        <v>0</v>
      </c>
      <c r="BL650" s="18" t="s">
        <v>1031</v>
      </c>
      <c r="BM650" s="182" t="s">
        <v>1032</v>
      </c>
    </row>
    <row r="651" s="2" customFormat="1">
      <c r="A651" s="37"/>
      <c r="B651" s="38"/>
      <c r="C651" s="37"/>
      <c r="D651" s="184" t="s">
        <v>140</v>
      </c>
      <c r="E651" s="37"/>
      <c r="F651" s="185" t="s">
        <v>1030</v>
      </c>
      <c r="G651" s="37"/>
      <c r="H651" s="37"/>
      <c r="I651" s="186"/>
      <c r="J651" s="37"/>
      <c r="K651" s="37"/>
      <c r="L651" s="38"/>
      <c r="M651" s="187"/>
      <c r="N651" s="188"/>
      <c r="O651" s="76"/>
      <c r="P651" s="76"/>
      <c r="Q651" s="76"/>
      <c r="R651" s="76"/>
      <c r="S651" s="76"/>
      <c r="T651" s="7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8" t="s">
        <v>140</v>
      </c>
      <c r="AU651" s="18" t="s">
        <v>83</v>
      </c>
    </row>
    <row r="652" s="2" customFormat="1" ht="21.75" customHeight="1">
      <c r="A652" s="37"/>
      <c r="B652" s="170"/>
      <c r="C652" s="219" t="s">
        <v>1033</v>
      </c>
      <c r="D652" s="219" t="s">
        <v>406</v>
      </c>
      <c r="E652" s="220" t="s">
        <v>1034</v>
      </c>
      <c r="F652" s="221" t="s">
        <v>1035</v>
      </c>
      <c r="G652" s="222" t="s">
        <v>590</v>
      </c>
      <c r="H652" s="223">
        <v>130</v>
      </c>
      <c r="I652" s="224"/>
      <c r="J652" s="225">
        <f>ROUND(I652*H652,2)</f>
        <v>0</v>
      </c>
      <c r="K652" s="221" t="s">
        <v>137</v>
      </c>
      <c r="L652" s="226"/>
      <c r="M652" s="227" t="s">
        <v>1</v>
      </c>
      <c r="N652" s="228" t="s">
        <v>38</v>
      </c>
      <c r="O652" s="76"/>
      <c r="P652" s="180">
        <f>O652*H652</f>
        <v>0</v>
      </c>
      <c r="Q652" s="180">
        <v>0.0095999999999999992</v>
      </c>
      <c r="R652" s="180">
        <f>Q652*H652</f>
        <v>1.248</v>
      </c>
      <c r="S652" s="180">
        <v>0</v>
      </c>
      <c r="T652" s="181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82" t="s">
        <v>1031</v>
      </c>
      <c r="AT652" s="182" t="s">
        <v>406</v>
      </c>
      <c r="AU652" s="182" t="s">
        <v>83</v>
      </c>
      <c r="AY652" s="18" t="s">
        <v>130</v>
      </c>
      <c r="BE652" s="183">
        <f>IF(N652="základní",J652,0)</f>
        <v>0</v>
      </c>
      <c r="BF652" s="183">
        <f>IF(N652="snížená",J652,0)</f>
        <v>0</v>
      </c>
      <c r="BG652" s="183">
        <f>IF(N652="zákl. přenesená",J652,0)</f>
        <v>0</v>
      </c>
      <c r="BH652" s="183">
        <f>IF(N652="sníž. přenesená",J652,0)</f>
        <v>0</v>
      </c>
      <c r="BI652" s="183">
        <f>IF(N652="nulová",J652,0)</f>
        <v>0</v>
      </c>
      <c r="BJ652" s="18" t="s">
        <v>81</v>
      </c>
      <c r="BK652" s="183">
        <f>ROUND(I652*H652,2)</f>
        <v>0</v>
      </c>
      <c r="BL652" s="18" t="s">
        <v>1031</v>
      </c>
      <c r="BM652" s="182" t="s">
        <v>1036</v>
      </c>
    </row>
    <row r="653" s="2" customFormat="1">
      <c r="A653" s="37"/>
      <c r="B653" s="38"/>
      <c r="C653" s="37"/>
      <c r="D653" s="184" t="s">
        <v>140</v>
      </c>
      <c r="E653" s="37"/>
      <c r="F653" s="185" t="s">
        <v>1035</v>
      </c>
      <c r="G653" s="37"/>
      <c r="H653" s="37"/>
      <c r="I653" s="186"/>
      <c r="J653" s="37"/>
      <c r="K653" s="37"/>
      <c r="L653" s="38"/>
      <c r="M653" s="187"/>
      <c r="N653" s="188"/>
      <c r="O653" s="76"/>
      <c r="P653" s="76"/>
      <c r="Q653" s="76"/>
      <c r="R653" s="76"/>
      <c r="S653" s="76"/>
      <c r="T653" s="77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8" t="s">
        <v>140</v>
      </c>
      <c r="AU653" s="18" t="s">
        <v>83</v>
      </c>
    </row>
    <row r="654" s="13" customFormat="1">
      <c r="A654" s="13"/>
      <c r="B654" s="196"/>
      <c r="C654" s="13"/>
      <c r="D654" s="184" t="s">
        <v>237</v>
      </c>
      <c r="E654" s="13"/>
      <c r="F654" s="198" t="s">
        <v>1037</v>
      </c>
      <c r="G654" s="13"/>
      <c r="H654" s="199">
        <v>130</v>
      </c>
      <c r="I654" s="200"/>
      <c r="J654" s="13"/>
      <c r="K654" s="13"/>
      <c r="L654" s="196"/>
      <c r="M654" s="201"/>
      <c r="N654" s="202"/>
      <c r="O654" s="202"/>
      <c r="P654" s="202"/>
      <c r="Q654" s="202"/>
      <c r="R654" s="202"/>
      <c r="S654" s="202"/>
      <c r="T654" s="20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7" t="s">
        <v>237</v>
      </c>
      <c r="AU654" s="197" t="s">
        <v>83</v>
      </c>
      <c r="AV654" s="13" t="s">
        <v>83</v>
      </c>
      <c r="AW654" s="13" t="s">
        <v>3</v>
      </c>
      <c r="AX654" s="13" t="s">
        <v>81</v>
      </c>
      <c r="AY654" s="197" t="s">
        <v>130</v>
      </c>
    </row>
    <row r="655" s="12" customFormat="1" ht="25.92" customHeight="1">
      <c r="A655" s="12"/>
      <c r="B655" s="157"/>
      <c r="C655" s="12"/>
      <c r="D655" s="158" t="s">
        <v>72</v>
      </c>
      <c r="E655" s="159" t="s">
        <v>128</v>
      </c>
      <c r="F655" s="159" t="s">
        <v>79</v>
      </c>
      <c r="G655" s="12"/>
      <c r="H655" s="12"/>
      <c r="I655" s="160"/>
      <c r="J655" s="161">
        <f>BK655</f>
        <v>0</v>
      </c>
      <c r="K655" s="12"/>
      <c r="L655" s="157"/>
      <c r="M655" s="162"/>
      <c r="N655" s="163"/>
      <c r="O655" s="163"/>
      <c r="P655" s="164">
        <f>P656</f>
        <v>0</v>
      </c>
      <c r="Q655" s="163"/>
      <c r="R655" s="164">
        <f>R656</f>
        <v>0</v>
      </c>
      <c r="S655" s="163"/>
      <c r="T655" s="165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58" t="s">
        <v>129</v>
      </c>
      <c r="AT655" s="166" t="s">
        <v>72</v>
      </c>
      <c r="AU655" s="166" t="s">
        <v>73</v>
      </c>
      <c r="AY655" s="158" t="s">
        <v>130</v>
      </c>
      <c r="BK655" s="167">
        <f>BK656</f>
        <v>0</v>
      </c>
    </row>
    <row r="656" s="12" customFormat="1" ht="22.8" customHeight="1">
      <c r="A656" s="12"/>
      <c r="B656" s="157"/>
      <c r="C656" s="12"/>
      <c r="D656" s="158" t="s">
        <v>72</v>
      </c>
      <c r="E656" s="168" t="s">
        <v>203</v>
      </c>
      <c r="F656" s="168" t="s">
        <v>204</v>
      </c>
      <c r="G656" s="12"/>
      <c r="H656" s="12"/>
      <c r="I656" s="160"/>
      <c r="J656" s="169">
        <f>BK656</f>
        <v>0</v>
      </c>
      <c r="K656" s="12"/>
      <c r="L656" s="157"/>
      <c r="M656" s="162"/>
      <c r="N656" s="163"/>
      <c r="O656" s="163"/>
      <c r="P656" s="164">
        <f>SUM(P657:P660)</f>
        <v>0</v>
      </c>
      <c r="Q656" s="163"/>
      <c r="R656" s="164">
        <f>SUM(R657:R660)</f>
        <v>0</v>
      </c>
      <c r="S656" s="163"/>
      <c r="T656" s="165">
        <f>SUM(T657:T660)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158" t="s">
        <v>129</v>
      </c>
      <c r="AT656" s="166" t="s">
        <v>72</v>
      </c>
      <c r="AU656" s="166" t="s">
        <v>81</v>
      </c>
      <c r="AY656" s="158" t="s">
        <v>130</v>
      </c>
      <c r="BK656" s="167">
        <f>SUM(BK657:BK660)</f>
        <v>0</v>
      </c>
    </row>
    <row r="657" s="2" customFormat="1" ht="16.5" customHeight="1">
      <c r="A657" s="37"/>
      <c r="B657" s="170"/>
      <c r="C657" s="171" t="s">
        <v>1038</v>
      </c>
      <c r="D657" s="171" t="s">
        <v>133</v>
      </c>
      <c r="E657" s="172" t="s">
        <v>1039</v>
      </c>
      <c r="F657" s="173" t="s">
        <v>1040</v>
      </c>
      <c r="G657" s="174" t="s">
        <v>136</v>
      </c>
      <c r="H657" s="175">
        <v>5</v>
      </c>
      <c r="I657" s="176"/>
      <c r="J657" s="177">
        <f>ROUND(I657*H657,2)</f>
        <v>0</v>
      </c>
      <c r="K657" s="173" t="s">
        <v>137</v>
      </c>
      <c r="L657" s="38"/>
      <c r="M657" s="178" t="s">
        <v>1</v>
      </c>
      <c r="N657" s="179" t="s">
        <v>38</v>
      </c>
      <c r="O657" s="76"/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82" t="s">
        <v>138</v>
      </c>
      <c r="AT657" s="182" t="s">
        <v>133</v>
      </c>
      <c r="AU657" s="182" t="s">
        <v>83</v>
      </c>
      <c r="AY657" s="18" t="s">
        <v>130</v>
      </c>
      <c r="BE657" s="183">
        <f>IF(N657="základní",J657,0)</f>
        <v>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8" t="s">
        <v>81</v>
      </c>
      <c r="BK657" s="183">
        <f>ROUND(I657*H657,2)</f>
        <v>0</v>
      </c>
      <c r="BL657" s="18" t="s">
        <v>138</v>
      </c>
      <c r="BM657" s="182" t="s">
        <v>1041</v>
      </c>
    </row>
    <row r="658" s="2" customFormat="1">
      <c r="A658" s="37"/>
      <c r="B658" s="38"/>
      <c r="C658" s="37"/>
      <c r="D658" s="184" t="s">
        <v>140</v>
      </c>
      <c r="E658" s="37"/>
      <c r="F658" s="185" t="s">
        <v>1042</v>
      </c>
      <c r="G658" s="37"/>
      <c r="H658" s="37"/>
      <c r="I658" s="186"/>
      <c r="J658" s="37"/>
      <c r="K658" s="37"/>
      <c r="L658" s="38"/>
      <c r="M658" s="187"/>
      <c r="N658" s="188"/>
      <c r="O658" s="76"/>
      <c r="P658" s="76"/>
      <c r="Q658" s="76"/>
      <c r="R658" s="76"/>
      <c r="S658" s="76"/>
      <c r="T658" s="7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8" t="s">
        <v>140</v>
      </c>
      <c r="AU658" s="18" t="s">
        <v>83</v>
      </c>
    </row>
    <row r="659" s="2" customFormat="1">
      <c r="A659" s="37"/>
      <c r="B659" s="38"/>
      <c r="C659" s="37"/>
      <c r="D659" s="189" t="s">
        <v>142</v>
      </c>
      <c r="E659" s="37"/>
      <c r="F659" s="190" t="s">
        <v>1043</v>
      </c>
      <c r="G659" s="37"/>
      <c r="H659" s="37"/>
      <c r="I659" s="186"/>
      <c r="J659" s="37"/>
      <c r="K659" s="37"/>
      <c r="L659" s="38"/>
      <c r="M659" s="187"/>
      <c r="N659" s="188"/>
      <c r="O659" s="76"/>
      <c r="P659" s="76"/>
      <c r="Q659" s="76"/>
      <c r="R659" s="76"/>
      <c r="S659" s="76"/>
      <c r="T659" s="7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18" t="s">
        <v>142</v>
      </c>
      <c r="AU659" s="18" t="s">
        <v>83</v>
      </c>
    </row>
    <row r="660" s="13" customFormat="1">
      <c r="A660" s="13"/>
      <c r="B660" s="196"/>
      <c r="C660" s="13"/>
      <c r="D660" s="184" t="s">
        <v>237</v>
      </c>
      <c r="E660" s="197" t="s">
        <v>1</v>
      </c>
      <c r="F660" s="198" t="s">
        <v>1044</v>
      </c>
      <c r="G660" s="13"/>
      <c r="H660" s="199">
        <v>5</v>
      </c>
      <c r="I660" s="200"/>
      <c r="J660" s="13"/>
      <c r="K660" s="13"/>
      <c r="L660" s="196"/>
      <c r="M660" s="229"/>
      <c r="N660" s="230"/>
      <c r="O660" s="230"/>
      <c r="P660" s="230"/>
      <c r="Q660" s="230"/>
      <c r="R660" s="230"/>
      <c r="S660" s="230"/>
      <c r="T660" s="23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7" t="s">
        <v>237</v>
      </c>
      <c r="AU660" s="197" t="s">
        <v>83</v>
      </c>
      <c r="AV660" s="13" t="s">
        <v>83</v>
      </c>
      <c r="AW660" s="13" t="s">
        <v>30</v>
      </c>
      <c r="AX660" s="13" t="s">
        <v>81</v>
      </c>
      <c r="AY660" s="197" t="s">
        <v>130</v>
      </c>
    </row>
    <row r="661" s="2" customFormat="1" ht="6.96" customHeight="1">
      <c r="A661" s="37"/>
      <c r="B661" s="59"/>
      <c r="C661" s="60"/>
      <c r="D661" s="60"/>
      <c r="E661" s="60"/>
      <c r="F661" s="60"/>
      <c r="G661" s="60"/>
      <c r="H661" s="60"/>
      <c r="I661" s="60"/>
      <c r="J661" s="60"/>
      <c r="K661" s="60"/>
      <c r="L661" s="38"/>
      <c r="M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</row>
  </sheetData>
  <autoFilter ref="C129:K66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4_02/113106144"/>
    <hyperlink ref="F139" r:id="rId2" display="https://podminky.urs.cz/item/CS_URS_2024_02/113107185"/>
    <hyperlink ref="F143" r:id="rId3" display="https://podminky.urs.cz/item/CS_URS_2024_02/113107222"/>
    <hyperlink ref="F147" r:id="rId4" display="https://podminky.urs.cz/item/CS_URS_2024_02/113107230"/>
    <hyperlink ref="F151" r:id="rId5" display="https://podminky.urs.cz/item/CS_URS_2024_02/113107231"/>
    <hyperlink ref="F155" r:id="rId6" display="https://podminky.urs.cz/item/CS_URS_2024_02/113107241"/>
    <hyperlink ref="F159" r:id="rId7" display="https://podminky.urs.cz/item/CS_URS_2024_02/113154522"/>
    <hyperlink ref="F163" r:id="rId8" display="https://podminky.urs.cz/item/CS_URS_2024_02/113154526"/>
    <hyperlink ref="F167" r:id="rId9" display="https://podminky.urs.cz/item/CS_URS_2024_02/113202111"/>
    <hyperlink ref="F171" r:id="rId10" display="https://podminky.urs.cz/item/CS_URS_2024_02/113203111"/>
    <hyperlink ref="F177" r:id="rId11" display="https://podminky.urs.cz/item/CS_URS_2024_02/121151123"/>
    <hyperlink ref="F181" r:id="rId12" display="https://podminky.urs.cz/item/CS_URS_2024_02/122251104"/>
    <hyperlink ref="F185" r:id="rId13" display="https://podminky.urs.cz/item/CS_URS_2024_02/122251105"/>
    <hyperlink ref="F190" r:id="rId14" display="https://podminky.urs.cz/item/CS_URS_2024_02/131251202"/>
    <hyperlink ref="F197" r:id="rId15" display="https://podminky.urs.cz/item/CS_URS_2024_02/132251102"/>
    <hyperlink ref="F201" r:id="rId16" display="https://podminky.urs.cz/item/CS_URS_2024_02/132254203"/>
    <hyperlink ref="F207" r:id="rId17" display="https://podminky.urs.cz/item/CS_URS_2024_02/151101101"/>
    <hyperlink ref="F213" r:id="rId18" display="https://podminky.urs.cz/item/CS_URS_2024_02/151101111"/>
    <hyperlink ref="F216" r:id="rId19" display="https://podminky.urs.cz/item/CS_URS_2024_02/162351103"/>
    <hyperlink ref="F220" r:id="rId20" display="https://podminky.urs.cz/item/CS_URS_2024_02/162651112"/>
    <hyperlink ref="F231" r:id="rId21" display="https://podminky.urs.cz/item/CS_URS_2024_02/171151103"/>
    <hyperlink ref="F235" r:id="rId22" display="https://podminky.urs.cz/item/CS_URS_2024_02/171201231"/>
    <hyperlink ref="F239" r:id="rId23" display="https://podminky.urs.cz/item/CS_URS_2024_02/171251201"/>
    <hyperlink ref="F242" r:id="rId24" display="https://podminky.urs.cz/item/CS_URS_2024_02/174151101"/>
    <hyperlink ref="F255" r:id="rId25" display="https://podminky.urs.cz/item/CS_URS_2024_02/175151101"/>
    <hyperlink ref="F262" r:id="rId26" display="https://podminky.urs.cz/item/CS_URS_2024_02/180405111"/>
    <hyperlink ref="F269" r:id="rId27" display="https://podminky.urs.cz/item/CS_URS_2024_02/181951112"/>
    <hyperlink ref="F273" r:id="rId28" display="https://podminky.urs.cz/item/CS_URS_2024_02/185804312"/>
    <hyperlink ref="F277" r:id="rId29" display="https://podminky.urs.cz/item/CS_URS_2024_02/185851121"/>
    <hyperlink ref="F281" r:id="rId30" display="https://podminky.urs.cz/item/CS_URS_2024_02/185851129"/>
    <hyperlink ref="F287" r:id="rId31" display="https://podminky.urs.cz/item/CS_URS_2024_02/211971121"/>
    <hyperlink ref="F294" r:id="rId32" display="https://podminky.urs.cz/item/CS_URS_2024_02/212752402"/>
    <hyperlink ref="F299" r:id="rId33" display="https://podminky.urs.cz/item/CS_URS_2024_02/358315114"/>
    <hyperlink ref="F306" r:id="rId34" display="https://podminky.urs.cz/item/CS_URS_2024_02/451572111"/>
    <hyperlink ref="F314" r:id="rId35" display="https://podminky.urs.cz/item/CS_URS_2024_02/564851011"/>
    <hyperlink ref="F321" r:id="rId36" display="https://podminky.urs.cz/item/CS_URS_2024_02/564861111"/>
    <hyperlink ref="F327" r:id="rId37" display="https://podminky.urs.cz/item/CS_URS_2024_02/565155121"/>
    <hyperlink ref="F330" r:id="rId38" display="https://podminky.urs.cz/item/CS_URS_2024_02/567122112"/>
    <hyperlink ref="F333" r:id="rId39" display="https://podminky.urs.cz/item/CS_URS_2024_02/573111112"/>
    <hyperlink ref="F336" r:id="rId40" display="https://podminky.urs.cz/item/CS_URS_2024_02/573231106"/>
    <hyperlink ref="F339" r:id="rId41" display="https://podminky.urs.cz/item/CS_URS_2024_02/577134121"/>
    <hyperlink ref="F342" r:id="rId42" display="https://podminky.urs.cz/item/CS_URS_2024_02/593532114"/>
    <hyperlink ref="F364" r:id="rId43" display="https://podminky.urs.cz/item/CS_URS_2024_02/871313121"/>
    <hyperlink ref="F371" r:id="rId44" display="https://podminky.urs.cz/item/CS_URS_2024_02/871353121"/>
    <hyperlink ref="F377" r:id="rId45" display="https://podminky.urs.cz/item/CS_URS_2024_02/877310310"/>
    <hyperlink ref="F383" r:id="rId46" display="https://podminky.urs.cz/item/CS_URS_2024_02/877350310"/>
    <hyperlink ref="F395" r:id="rId47" display="https://podminky.urs.cz/item/CS_URS_2024_02/899132111"/>
    <hyperlink ref="F401" r:id="rId48" display="https://podminky.urs.cz/item/CS_URS_2024_02/899132112"/>
    <hyperlink ref="F407" r:id="rId49" display="https://podminky.urs.cz/item/CS_URS_2024_02/899132212"/>
    <hyperlink ref="F410" r:id="rId50" display="https://podminky.urs.cz/item/CS_URS_2024_02/899722113"/>
    <hyperlink ref="F415" r:id="rId51" display="https://podminky.urs.cz/item/CS_URS_2024_02/911381823"/>
    <hyperlink ref="F419" r:id="rId52" display="https://podminky.urs.cz/item/CS_URS_2024_02/914111111"/>
    <hyperlink ref="F425" r:id="rId53" display="https://podminky.urs.cz/item/CS_URS_2024_02/914111121"/>
    <hyperlink ref="F431" r:id="rId54" display="https://podminky.urs.cz/item/CS_URS_2024_02/914511112"/>
    <hyperlink ref="F442" r:id="rId55" display="https://podminky.urs.cz/item/CS_URS_2024_02/915111116"/>
    <hyperlink ref="F446" r:id="rId56" display="https://podminky.urs.cz/item/CS_URS_2024_02/915131112"/>
    <hyperlink ref="F450" r:id="rId57" display="https://podminky.urs.cz/item/CS_URS_2024_02/915211116"/>
    <hyperlink ref="F454" r:id="rId58" display="https://podminky.urs.cz/item/CS_URS_2024_02/915231112"/>
    <hyperlink ref="F458" r:id="rId59" display="https://podminky.urs.cz/item/CS_URS_2024_02/915611111"/>
    <hyperlink ref="F462" r:id="rId60" display="https://podminky.urs.cz/item/CS_URS_2024_02/915621111"/>
    <hyperlink ref="F466" r:id="rId61" display="https://podminky.urs.cz/item/CS_URS_2024_02/916131213"/>
    <hyperlink ref="F487" r:id="rId62" display="https://podminky.urs.cz/item/CS_URS_2024_02/916132112"/>
    <hyperlink ref="F494" r:id="rId63" display="https://podminky.urs.cz/item/CS_URS_2024_02/916132113"/>
    <hyperlink ref="F501" r:id="rId64" display="https://podminky.urs.cz/item/CS_URS_2024_02/916231293"/>
    <hyperlink ref="F504" r:id="rId65" display="https://podminky.urs.cz/item/CS_URS_2024_02/919726121"/>
    <hyperlink ref="F508" r:id="rId66" display="https://podminky.urs.cz/item/CS_URS_2024_02/919732211"/>
    <hyperlink ref="F511" r:id="rId67" display="https://podminky.urs.cz/item/CS_URS_2024_02/919735111"/>
    <hyperlink ref="F516" r:id="rId68" display="https://podminky.urs.cz/item/CS_URS_2024_02/966006132"/>
    <hyperlink ref="F520" r:id="rId69" display="https://podminky.urs.cz/item/CS_URS_2024_02/979071022"/>
    <hyperlink ref="F525" r:id="rId70" display="https://podminky.urs.cz/item/CS_URS_2024_02/997221551"/>
    <hyperlink ref="F543" r:id="rId71" display="https://podminky.urs.cz/item/CS_URS_2024_02/997221559"/>
    <hyperlink ref="F562" r:id="rId72" display="https://podminky.urs.cz/item/CS_URS_2024_02/997221571"/>
    <hyperlink ref="F566" r:id="rId73" display="https://podminky.urs.cz/item/CS_URS_2024_02/997221579"/>
    <hyperlink ref="F571" r:id="rId74" display="https://podminky.urs.cz/item/CS_URS_2024_02/997221611"/>
    <hyperlink ref="F577" r:id="rId75" display="https://podminky.urs.cz/item/CS_URS_2024_02/997221665"/>
    <hyperlink ref="F581" r:id="rId76" display="https://podminky.urs.cz/item/CS_URS_2024_02/997221861"/>
    <hyperlink ref="F591" r:id="rId77" display="https://podminky.urs.cz/item/CS_URS_2024_02/997221873"/>
    <hyperlink ref="F595" r:id="rId78" display="https://podminky.urs.cz/item/CS_URS_2024_02/997221875"/>
    <hyperlink ref="F605" r:id="rId79" display="https://podminky.urs.cz/item/CS_URS_2024_02/998223011"/>
    <hyperlink ref="F610" r:id="rId80" display="https://podminky.urs.cz/item/CS_URS_2024_02/460171662"/>
    <hyperlink ref="F614" r:id="rId81" display="https://podminky.urs.cz/item/CS_URS_2024_02/460341113"/>
    <hyperlink ref="F618" r:id="rId82" display="https://podminky.urs.cz/item/CS_URS_2024_02/460341121"/>
    <hyperlink ref="F622" r:id="rId83" display="https://podminky.urs.cz/item/CS_URS_2024_02/460361121"/>
    <hyperlink ref="F626" r:id="rId84" display="https://podminky.urs.cz/item/CS_URS_2024_02/460431682"/>
    <hyperlink ref="F634" r:id="rId85" display="https://podminky.urs.cz/item/CS_URS_2024_02/460451682"/>
    <hyperlink ref="F642" r:id="rId86" display="https://podminky.urs.cz/item/CS_URS_2024_02/460661114"/>
    <hyperlink ref="F646" r:id="rId87" display="https://podminky.urs.cz/item/CS_URS_2024_02/460671113"/>
    <hyperlink ref="F649" r:id="rId88" display="https://podminky.urs.cz/item/CS_URS_2024_02/460751112"/>
    <hyperlink ref="F659" r:id="rId89" display="https://podminky.urs.cz/item/CS_URS_2024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1045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ROUND((SUM(BE128:BE448)),  2)</f>
        <v>0</v>
      </c>
      <c r="G33" s="37"/>
      <c r="H33" s="37"/>
      <c r="I33" s="127">
        <v>0.20999999999999999</v>
      </c>
      <c r="J33" s="126">
        <f>ROUND(((SUM(BE128:BE448))*I33),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ROUND((SUM(BF128:BF448)),  2)</f>
        <v>0</v>
      </c>
      <c r="G34" s="37"/>
      <c r="H34" s="37"/>
      <c r="I34" s="127">
        <v>0.12</v>
      </c>
      <c r="J34" s="126">
        <f>ROUND(((SUM(BF128:BF448))*I34),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ROUND((SUM(BG128:BG448)),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ROUND((SUM(BH128:BH448)),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ROUND((SUM(BI128:BI448)),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161 - Chodníky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219</v>
      </c>
      <c r="E99" s="145"/>
      <c r="F99" s="145"/>
      <c r="G99" s="145"/>
      <c r="H99" s="145"/>
      <c r="I99" s="145"/>
      <c r="J99" s="146">
        <f>J251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221</v>
      </c>
      <c r="E100" s="145"/>
      <c r="F100" s="145"/>
      <c r="G100" s="145"/>
      <c r="H100" s="145"/>
      <c r="I100" s="145"/>
      <c r="J100" s="146">
        <f>J257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222</v>
      </c>
      <c r="E101" s="145"/>
      <c r="F101" s="145"/>
      <c r="G101" s="145"/>
      <c r="H101" s="145"/>
      <c r="I101" s="145"/>
      <c r="J101" s="146">
        <f>J292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223</v>
      </c>
      <c r="E102" s="145"/>
      <c r="F102" s="145"/>
      <c r="G102" s="145"/>
      <c r="H102" s="145"/>
      <c r="I102" s="145"/>
      <c r="J102" s="146">
        <f>J313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224</v>
      </c>
      <c r="E103" s="145"/>
      <c r="F103" s="145"/>
      <c r="G103" s="145"/>
      <c r="H103" s="145"/>
      <c r="I103" s="145"/>
      <c r="J103" s="146">
        <f>J373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225</v>
      </c>
      <c r="E104" s="145"/>
      <c r="F104" s="145"/>
      <c r="G104" s="145"/>
      <c r="H104" s="145"/>
      <c r="I104" s="145"/>
      <c r="J104" s="146">
        <f>J433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1046</v>
      </c>
      <c r="E105" s="141"/>
      <c r="F105" s="141"/>
      <c r="G105" s="141"/>
      <c r="H105" s="141"/>
      <c r="I105" s="141"/>
      <c r="J105" s="142">
        <f>J437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1047</v>
      </c>
      <c r="E106" s="145"/>
      <c r="F106" s="145"/>
      <c r="G106" s="145"/>
      <c r="H106" s="145"/>
      <c r="I106" s="145"/>
      <c r="J106" s="146">
        <f>J438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110</v>
      </c>
      <c r="E107" s="141"/>
      <c r="F107" s="141"/>
      <c r="G107" s="141"/>
      <c r="H107" s="141"/>
      <c r="I107" s="141"/>
      <c r="J107" s="142">
        <f>J443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114</v>
      </c>
      <c r="E108" s="145"/>
      <c r="F108" s="145"/>
      <c r="G108" s="145"/>
      <c r="H108" s="145"/>
      <c r="I108" s="145"/>
      <c r="J108" s="146">
        <f>J444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115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>Revitalizace ul. Šumavská - I. etapa - část A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103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SO 161 - Chodníky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 xml:space="preserve"> </v>
      </c>
      <c r="G122" s="37"/>
      <c r="H122" s="37"/>
      <c r="I122" s="31" t="s">
        <v>22</v>
      </c>
      <c r="J122" s="68" t="str">
        <f>IF(J12="","",J12)</f>
        <v>17. 12. 2024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29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7"/>
      <c r="E125" s="37"/>
      <c r="F125" s="26" t="str">
        <f>IF(E18="","",E18)</f>
        <v>Vyplň údaj</v>
      </c>
      <c r="G125" s="37"/>
      <c r="H125" s="37"/>
      <c r="I125" s="31" t="s">
        <v>31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116</v>
      </c>
      <c r="D127" s="150" t="s">
        <v>58</v>
      </c>
      <c r="E127" s="150" t="s">
        <v>54</v>
      </c>
      <c r="F127" s="150" t="s">
        <v>55</v>
      </c>
      <c r="G127" s="150" t="s">
        <v>117</v>
      </c>
      <c r="H127" s="150" t="s">
        <v>118</v>
      </c>
      <c r="I127" s="150" t="s">
        <v>119</v>
      </c>
      <c r="J127" s="150" t="s">
        <v>107</v>
      </c>
      <c r="K127" s="151" t="s">
        <v>120</v>
      </c>
      <c r="L127" s="152"/>
      <c r="M127" s="85" t="s">
        <v>1</v>
      </c>
      <c r="N127" s="86" t="s">
        <v>37</v>
      </c>
      <c r="O127" s="86" t="s">
        <v>121</v>
      </c>
      <c r="P127" s="86" t="s">
        <v>122</v>
      </c>
      <c r="Q127" s="86" t="s">
        <v>123</v>
      </c>
      <c r="R127" s="86" t="s">
        <v>124</v>
      </c>
      <c r="S127" s="86" t="s">
        <v>125</v>
      </c>
      <c r="T127" s="87" t="s">
        <v>126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127</v>
      </c>
      <c r="D128" s="37"/>
      <c r="E128" s="37"/>
      <c r="F128" s="37"/>
      <c r="G128" s="37"/>
      <c r="H128" s="37"/>
      <c r="I128" s="37"/>
      <c r="J128" s="153">
        <f>BK128</f>
        <v>0</v>
      </c>
      <c r="K128" s="37"/>
      <c r="L128" s="38"/>
      <c r="M128" s="88"/>
      <c r="N128" s="72"/>
      <c r="O128" s="89"/>
      <c r="P128" s="154">
        <f>P129+P437+P443</f>
        <v>0</v>
      </c>
      <c r="Q128" s="89"/>
      <c r="R128" s="154">
        <f>R129+R437+R443</f>
        <v>2527.7785715999999</v>
      </c>
      <c r="S128" s="89"/>
      <c r="T128" s="155">
        <f>T129+T437+T443</f>
        <v>804.85095999999999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72</v>
      </c>
      <c r="AU128" s="18" t="s">
        <v>109</v>
      </c>
      <c r="BK128" s="156">
        <f>BK129+BK437+BK443</f>
        <v>0</v>
      </c>
    </row>
    <row r="129" s="12" customFormat="1" ht="25.92" customHeight="1">
      <c r="A129" s="12"/>
      <c r="B129" s="157"/>
      <c r="C129" s="12"/>
      <c r="D129" s="158" t="s">
        <v>72</v>
      </c>
      <c r="E129" s="159" t="s">
        <v>228</v>
      </c>
      <c r="F129" s="159" t="s">
        <v>229</v>
      </c>
      <c r="G129" s="12"/>
      <c r="H129" s="12"/>
      <c r="I129" s="160"/>
      <c r="J129" s="161">
        <f>BK129</f>
        <v>0</v>
      </c>
      <c r="K129" s="12"/>
      <c r="L129" s="157"/>
      <c r="M129" s="162"/>
      <c r="N129" s="163"/>
      <c r="O129" s="163"/>
      <c r="P129" s="164">
        <f>P130+P251+P257+P292+P313+P373+P433</f>
        <v>0</v>
      </c>
      <c r="Q129" s="163"/>
      <c r="R129" s="164">
        <f>R130+R251+R257+R292+R313+R373+R433</f>
        <v>2527.7733215999997</v>
      </c>
      <c r="S129" s="163"/>
      <c r="T129" s="165">
        <f>T130+T251+T257+T292+T313+T373+T433</f>
        <v>804.85095999999999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81</v>
      </c>
      <c r="AT129" s="166" t="s">
        <v>72</v>
      </c>
      <c r="AU129" s="166" t="s">
        <v>73</v>
      </c>
      <c r="AY129" s="158" t="s">
        <v>130</v>
      </c>
      <c r="BK129" s="167">
        <f>BK130+BK251+BK257+BK292+BK313+BK373+BK433</f>
        <v>0</v>
      </c>
    </row>
    <row r="130" s="12" customFormat="1" ht="22.8" customHeight="1">
      <c r="A130" s="12"/>
      <c r="B130" s="157"/>
      <c r="C130" s="12"/>
      <c r="D130" s="158" t="s">
        <v>72</v>
      </c>
      <c r="E130" s="168" t="s">
        <v>81</v>
      </c>
      <c r="F130" s="168" t="s">
        <v>230</v>
      </c>
      <c r="G130" s="12"/>
      <c r="H130" s="12"/>
      <c r="I130" s="160"/>
      <c r="J130" s="169">
        <f>BK130</f>
        <v>0</v>
      </c>
      <c r="K130" s="12"/>
      <c r="L130" s="157"/>
      <c r="M130" s="162"/>
      <c r="N130" s="163"/>
      <c r="O130" s="163"/>
      <c r="P130" s="164">
        <f>SUM(P131:P250)</f>
        <v>0</v>
      </c>
      <c r="Q130" s="163"/>
      <c r="R130" s="164">
        <f>SUM(R131:R250)</f>
        <v>846.81961999999999</v>
      </c>
      <c r="S130" s="163"/>
      <c r="T130" s="165">
        <f>SUM(T131:T250)</f>
        <v>792.26699999999994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8" t="s">
        <v>81</v>
      </c>
      <c r="AT130" s="166" t="s">
        <v>72</v>
      </c>
      <c r="AU130" s="166" t="s">
        <v>81</v>
      </c>
      <c r="AY130" s="158" t="s">
        <v>130</v>
      </c>
      <c r="BK130" s="167">
        <f>SUM(BK131:BK250)</f>
        <v>0</v>
      </c>
    </row>
    <row r="131" s="2" customFormat="1" ht="33" customHeight="1">
      <c r="A131" s="37"/>
      <c r="B131" s="170"/>
      <c r="C131" s="171" t="s">
        <v>81</v>
      </c>
      <c r="D131" s="171" t="s">
        <v>133</v>
      </c>
      <c r="E131" s="172" t="s">
        <v>1048</v>
      </c>
      <c r="F131" s="173" t="s">
        <v>1049</v>
      </c>
      <c r="G131" s="174" t="s">
        <v>233</v>
      </c>
      <c r="H131" s="175">
        <v>180</v>
      </c>
      <c r="I131" s="176"/>
      <c r="J131" s="177">
        <f>ROUND(I131*H131,2)</f>
        <v>0</v>
      </c>
      <c r="K131" s="173" t="s">
        <v>137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0.255</v>
      </c>
      <c r="T131" s="181">
        <f>S131*H131</f>
        <v>45.899999999999999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1050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1051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2" customFormat="1">
      <c r="A133" s="37"/>
      <c r="B133" s="38"/>
      <c r="C133" s="37"/>
      <c r="D133" s="189" t="s">
        <v>142</v>
      </c>
      <c r="E133" s="37"/>
      <c r="F133" s="190" t="s">
        <v>1052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142</v>
      </c>
      <c r="AU133" s="18" t="s">
        <v>83</v>
      </c>
    </row>
    <row r="134" s="13" customFormat="1">
      <c r="A134" s="13"/>
      <c r="B134" s="196"/>
      <c r="C134" s="13"/>
      <c r="D134" s="184" t="s">
        <v>237</v>
      </c>
      <c r="E134" s="197" t="s">
        <v>1</v>
      </c>
      <c r="F134" s="198" t="s">
        <v>1053</v>
      </c>
      <c r="G134" s="13"/>
      <c r="H134" s="199">
        <v>180</v>
      </c>
      <c r="I134" s="200"/>
      <c r="J134" s="13"/>
      <c r="K134" s="13"/>
      <c r="L134" s="196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237</v>
      </c>
      <c r="AU134" s="197" t="s">
        <v>83</v>
      </c>
      <c r="AV134" s="13" t="s">
        <v>83</v>
      </c>
      <c r="AW134" s="13" t="s">
        <v>30</v>
      </c>
      <c r="AX134" s="13" t="s">
        <v>81</v>
      </c>
      <c r="AY134" s="197" t="s">
        <v>130</v>
      </c>
    </row>
    <row r="135" s="2" customFormat="1" ht="24.15" customHeight="1">
      <c r="A135" s="37"/>
      <c r="B135" s="170"/>
      <c r="C135" s="171" t="s">
        <v>83</v>
      </c>
      <c r="D135" s="171" t="s">
        <v>133</v>
      </c>
      <c r="E135" s="172" t="s">
        <v>231</v>
      </c>
      <c r="F135" s="173" t="s">
        <v>232</v>
      </c>
      <c r="G135" s="174" t="s">
        <v>233</v>
      </c>
      <c r="H135" s="175">
        <v>746</v>
      </c>
      <c r="I135" s="176"/>
      <c r="J135" s="177">
        <f>ROUND(I135*H135,2)</f>
        <v>0</v>
      </c>
      <c r="K135" s="173" t="s">
        <v>137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0.26000000000000001</v>
      </c>
      <c r="T135" s="181">
        <f>S135*H135</f>
        <v>193.96000000000001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83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1054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235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83</v>
      </c>
    </row>
    <row r="137" s="2" customFormat="1">
      <c r="A137" s="37"/>
      <c r="B137" s="38"/>
      <c r="C137" s="37"/>
      <c r="D137" s="189" t="s">
        <v>142</v>
      </c>
      <c r="E137" s="37"/>
      <c r="F137" s="190" t="s">
        <v>236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142</v>
      </c>
      <c r="AU137" s="18" t="s">
        <v>83</v>
      </c>
    </row>
    <row r="138" s="13" customFormat="1">
      <c r="A138" s="13"/>
      <c r="B138" s="196"/>
      <c r="C138" s="13"/>
      <c r="D138" s="184" t="s">
        <v>237</v>
      </c>
      <c r="E138" s="197" t="s">
        <v>1</v>
      </c>
      <c r="F138" s="198" t="s">
        <v>1055</v>
      </c>
      <c r="G138" s="13"/>
      <c r="H138" s="199">
        <v>746</v>
      </c>
      <c r="I138" s="200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237</v>
      </c>
      <c r="AU138" s="197" t="s">
        <v>83</v>
      </c>
      <c r="AV138" s="13" t="s">
        <v>83</v>
      </c>
      <c r="AW138" s="13" t="s">
        <v>30</v>
      </c>
      <c r="AX138" s="13" t="s">
        <v>81</v>
      </c>
      <c r="AY138" s="197" t="s">
        <v>130</v>
      </c>
    </row>
    <row r="139" s="2" customFormat="1" ht="24.15" customHeight="1">
      <c r="A139" s="37"/>
      <c r="B139" s="170"/>
      <c r="C139" s="171" t="s">
        <v>149</v>
      </c>
      <c r="D139" s="171" t="s">
        <v>133</v>
      </c>
      <c r="E139" s="172" t="s">
        <v>245</v>
      </c>
      <c r="F139" s="173" t="s">
        <v>246</v>
      </c>
      <c r="G139" s="174" t="s">
        <v>233</v>
      </c>
      <c r="H139" s="175">
        <v>1117</v>
      </c>
      <c r="I139" s="176"/>
      <c r="J139" s="177">
        <f>ROUND(I139*H139,2)</f>
        <v>0</v>
      </c>
      <c r="K139" s="173" t="s">
        <v>137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0.28999999999999998</v>
      </c>
      <c r="T139" s="181">
        <f>S139*H139</f>
        <v>323.92999999999995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155</v>
      </c>
      <c r="AT139" s="182" t="s">
        <v>133</v>
      </c>
      <c r="AU139" s="182" t="s">
        <v>83</v>
      </c>
      <c r="AY139" s="18" t="s">
        <v>130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155</v>
      </c>
      <c r="BM139" s="182" t="s">
        <v>1056</v>
      </c>
    </row>
    <row r="140" s="2" customFormat="1">
      <c r="A140" s="37"/>
      <c r="B140" s="38"/>
      <c r="C140" s="37"/>
      <c r="D140" s="184" t="s">
        <v>140</v>
      </c>
      <c r="E140" s="37"/>
      <c r="F140" s="185" t="s">
        <v>248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140</v>
      </c>
      <c r="AU140" s="18" t="s">
        <v>83</v>
      </c>
    </row>
    <row r="141" s="2" customFormat="1">
      <c r="A141" s="37"/>
      <c r="B141" s="38"/>
      <c r="C141" s="37"/>
      <c r="D141" s="189" t="s">
        <v>142</v>
      </c>
      <c r="E141" s="37"/>
      <c r="F141" s="190" t="s">
        <v>249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83</v>
      </c>
    </row>
    <row r="142" s="13" customFormat="1">
      <c r="A142" s="13"/>
      <c r="B142" s="196"/>
      <c r="C142" s="13"/>
      <c r="D142" s="184" t="s">
        <v>237</v>
      </c>
      <c r="E142" s="197" t="s">
        <v>1</v>
      </c>
      <c r="F142" s="198" t="s">
        <v>1057</v>
      </c>
      <c r="G142" s="13"/>
      <c r="H142" s="199">
        <v>1117</v>
      </c>
      <c r="I142" s="200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237</v>
      </c>
      <c r="AU142" s="197" t="s">
        <v>83</v>
      </c>
      <c r="AV142" s="13" t="s">
        <v>83</v>
      </c>
      <c r="AW142" s="13" t="s">
        <v>30</v>
      </c>
      <c r="AX142" s="13" t="s">
        <v>81</v>
      </c>
      <c r="AY142" s="197" t="s">
        <v>130</v>
      </c>
    </row>
    <row r="143" s="2" customFormat="1" ht="24.15" customHeight="1">
      <c r="A143" s="37"/>
      <c r="B143" s="170"/>
      <c r="C143" s="171" t="s">
        <v>155</v>
      </c>
      <c r="D143" s="171" t="s">
        <v>133</v>
      </c>
      <c r="E143" s="172" t="s">
        <v>263</v>
      </c>
      <c r="F143" s="173" t="s">
        <v>264</v>
      </c>
      <c r="G143" s="174" t="s">
        <v>233</v>
      </c>
      <c r="H143" s="175">
        <v>353</v>
      </c>
      <c r="I143" s="176"/>
      <c r="J143" s="177">
        <f>ROUND(I143*H143,2)</f>
        <v>0</v>
      </c>
      <c r="K143" s="173" t="s">
        <v>137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0.098000000000000004</v>
      </c>
      <c r="T143" s="181">
        <f>S143*H143</f>
        <v>34.594000000000001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155</v>
      </c>
      <c r="AT143" s="182" t="s">
        <v>133</v>
      </c>
      <c r="AU143" s="182" t="s">
        <v>83</v>
      </c>
      <c r="AY143" s="18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155</v>
      </c>
      <c r="BM143" s="182" t="s">
        <v>1058</v>
      </c>
    </row>
    <row r="144" s="2" customFormat="1">
      <c r="A144" s="37"/>
      <c r="B144" s="38"/>
      <c r="C144" s="37"/>
      <c r="D144" s="184" t="s">
        <v>140</v>
      </c>
      <c r="E144" s="37"/>
      <c r="F144" s="185" t="s">
        <v>266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140</v>
      </c>
      <c r="AU144" s="18" t="s">
        <v>83</v>
      </c>
    </row>
    <row r="145" s="2" customFormat="1">
      <c r="A145" s="37"/>
      <c r="B145" s="38"/>
      <c r="C145" s="37"/>
      <c r="D145" s="189" t="s">
        <v>142</v>
      </c>
      <c r="E145" s="37"/>
      <c r="F145" s="190" t="s">
        <v>267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142</v>
      </c>
      <c r="AU145" s="18" t="s">
        <v>83</v>
      </c>
    </row>
    <row r="146" s="13" customFormat="1">
      <c r="A146" s="13"/>
      <c r="B146" s="196"/>
      <c r="C146" s="13"/>
      <c r="D146" s="184" t="s">
        <v>237</v>
      </c>
      <c r="E146" s="197" t="s">
        <v>1</v>
      </c>
      <c r="F146" s="198" t="s">
        <v>1059</v>
      </c>
      <c r="G146" s="13"/>
      <c r="H146" s="199">
        <v>103</v>
      </c>
      <c r="I146" s="200"/>
      <c r="J146" s="13"/>
      <c r="K146" s="13"/>
      <c r="L146" s="196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237</v>
      </c>
      <c r="AU146" s="197" t="s">
        <v>83</v>
      </c>
      <c r="AV146" s="13" t="s">
        <v>83</v>
      </c>
      <c r="AW146" s="13" t="s">
        <v>30</v>
      </c>
      <c r="AX146" s="13" t="s">
        <v>73</v>
      </c>
      <c r="AY146" s="197" t="s">
        <v>130</v>
      </c>
    </row>
    <row r="147" s="13" customFormat="1">
      <c r="A147" s="13"/>
      <c r="B147" s="196"/>
      <c r="C147" s="13"/>
      <c r="D147" s="184" t="s">
        <v>237</v>
      </c>
      <c r="E147" s="197" t="s">
        <v>1</v>
      </c>
      <c r="F147" s="198" t="s">
        <v>1060</v>
      </c>
      <c r="G147" s="13"/>
      <c r="H147" s="199">
        <v>250</v>
      </c>
      <c r="I147" s="200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237</v>
      </c>
      <c r="AU147" s="197" t="s">
        <v>83</v>
      </c>
      <c r="AV147" s="13" t="s">
        <v>83</v>
      </c>
      <c r="AW147" s="13" t="s">
        <v>30</v>
      </c>
      <c r="AX147" s="13" t="s">
        <v>73</v>
      </c>
      <c r="AY147" s="197" t="s">
        <v>130</v>
      </c>
    </row>
    <row r="148" s="14" customFormat="1">
      <c r="A148" s="14"/>
      <c r="B148" s="204"/>
      <c r="C148" s="14"/>
      <c r="D148" s="184" t="s">
        <v>237</v>
      </c>
      <c r="E148" s="205" t="s">
        <v>1</v>
      </c>
      <c r="F148" s="206" t="s">
        <v>295</v>
      </c>
      <c r="G148" s="14"/>
      <c r="H148" s="207">
        <v>353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237</v>
      </c>
      <c r="AU148" s="205" t="s">
        <v>83</v>
      </c>
      <c r="AV148" s="14" t="s">
        <v>155</v>
      </c>
      <c r="AW148" s="14" t="s">
        <v>30</v>
      </c>
      <c r="AX148" s="14" t="s">
        <v>81</v>
      </c>
      <c r="AY148" s="205" t="s">
        <v>130</v>
      </c>
    </row>
    <row r="149" s="2" customFormat="1" ht="24.15" customHeight="1">
      <c r="A149" s="37"/>
      <c r="B149" s="170"/>
      <c r="C149" s="171" t="s">
        <v>129</v>
      </c>
      <c r="D149" s="171" t="s">
        <v>133</v>
      </c>
      <c r="E149" s="172" t="s">
        <v>1061</v>
      </c>
      <c r="F149" s="173" t="s">
        <v>1062</v>
      </c>
      <c r="G149" s="174" t="s">
        <v>233</v>
      </c>
      <c r="H149" s="175">
        <v>18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0.32500000000000001</v>
      </c>
      <c r="T149" s="181">
        <f>S149*H149</f>
        <v>5.8500000000000005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1063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1064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1065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1066</v>
      </c>
      <c r="G152" s="13"/>
      <c r="H152" s="199">
        <v>18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24.15" customHeight="1">
      <c r="A153" s="37"/>
      <c r="B153" s="170"/>
      <c r="C153" s="171" t="s">
        <v>165</v>
      </c>
      <c r="D153" s="171" t="s">
        <v>133</v>
      </c>
      <c r="E153" s="172" t="s">
        <v>269</v>
      </c>
      <c r="F153" s="173" t="s">
        <v>270</v>
      </c>
      <c r="G153" s="174" t="s">
        <v>233</v>
      </c>
      <c r="H153" s="175">
        <v>18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1.0000000000000001E-05</v>
      </c>
      <c r="R153" s="180">
        <f>Q153*H153</f>
        <v>0.00018000000000000001</v>
      </c>
      <c r="S153" s="180">
        <v>0.091999999999999998</v>
      </c>
      <c r="T153" s="181">
        <f>S153*H153</f>
        <v>1.6559999999999999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1067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272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273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97" t="s">
        <v>1</v>
      </c>
      <c r="F156" s="198" t="s">
        <v>1068</v>
      </c>
      <c r="G156" s="13"/>
      <c r="H156" s="199">
        <v>18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30</v>
      </c>
      <c r="AX156" s="13" t="s">
        <v>81</v>
      </c>
      <c r="AY156" s="197" t="s">
        <v>130</v>
      </c>
    </row>
    <row r="157" s="2" customFormat="1" ht="24.15" customHeight="1">
      <c r="A157" s="37"/>
      <c r="B157" s="170"/>
      <c r="C157" s="171" t="s">
        <v>172</v>
      </c>
      <c r="D157" s="171" t="s">
        <v>133</v>
      </c>
      <c r="E157" s="172" t="s">
        <v>275</v>
      </c>
      <c r="F157" s="173" t="s">
        <v>276</v>
      </c>
      <c r="G157" s="174" t="s">
        <v>233</v>
      </c>
      <c r="H157" s="175">
        <v>18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2.0000000000000002E-05</v>
      </c>
      <c r="R157" s="180">
        <f>Q157*H157</f>
        <v>0.00036000000000000002</v>
      </c>
      <c r="S157" s="180">
        <v>0.184</v>
      </c>
      <c r="T157" s="181">
        <f>S157*H157</f>
        <v>3.3119999999999998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1069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278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279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13" customFormat="1">
      <c r="A160" s="13"/>
      <c r="B160" s="196"/>
      <c r="C160" s="13"/>
      <c r="D160" s="184" t="s">
        <v>237</v>
      </c>
      <c r="E160" s="197" t="s">
        <v>1</v>
      </c>
      <c r="F160" s="198" t="s">
        <v>1070</v>
      </c>
      <c r="G160" s="13"/>
      <c r="H160" s="199">
        <v>18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237</v>
      </c>
      <c r="AU160" s="197" t="s">
        <v>83</v>
      </c>
      <c r="AV160" s="13" t="s">
        <v>83</v>
      </c>
      <c r="AW160" s="13" t="s">
        <v>30</v>
      </c>
      <c r="AX160" s="13" t="s">
        <v>81</v>
      </c>
      <c r="AY160" s="197" t="s">
        <v>130</v>
      </c>
    </row>
    <row r="161" s="2" customFormat="1" ht="16.5" customHeight="1">
      <c r="A161" s="37"/>
      <c r="B161" s="170"/>
      <c r="C161" s="171" t="s">
        <v>177</v>
      </c>
      <c r="D161" s="171" t="s">
        <v>133</v>
      </c>
      <c r="E161" s="172" t="s">
        <v>281</v>
      </c>
      <c r="F161" s="173" t="s">
        <v>282</v>
      </c>
      <c r="G161" s="174" t="s">
        <v>283</v>
      </c>
      <c r="H161" s="175">
        <v>893</v>
      </c>
      <c r="I161" s="176"/>
      <c r="J161" s="177">
        <f>ROUND(I161*H161,2)</f>
        <v>0</v>
      </c>
      <c r="K161" s="173" t="s">
        <v>137</v>
      </c>
      <c r="L161" s="38"/>
      <c r="M161" s="178" t="s">
        <v>1</v>
      </c>
      <c r="N161" s="179" t="s">
        <v>38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0.20499999999999999</v>
      </c>
      <c r="T161" s="181">
        <f>S161*H161</f>
        <v>183.065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155</v>
      </c>
      <c r="AT161" s="182" t="s">
        <v>133</v>
      </c>
      <c r="AU161" s="182" t="s">
        <v>83</v>
      </c>
      <c r="AY161" s="18" t="s">
        <v>130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81</v>
      </c>
      <c r="BK161" s="183">
        <f>ROUND(I161*H161,2)</f>
        <v>0</v>
      </c>
      <c r="BL161" s="18" t="s">
        <v>155</v>
      </c>
      <c r="BM161" s="182" t="s">
        <v>1071</v>
      </c>
    </row>
    <row r="162" s="2" customFormat="1">
      <c r="A162" s="37"/>
      <c r="B162" s="38"/>
      <c r="C162" s="37"/>
      <c r="D162" s="184" t="s">
        <v>140</v>
      </c>
      <c r="E162" s="37"/>
      <c r="F162" s="185" t="s">
        <v>285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140</v>
      </c>
      <c r="AU162" s="18" t="s">
        <v>83</v>
      </c>
    </row>
    <row r="163" s="2" customFormat="1">
      <c r="A163" s="37"/>
      <c r="B163" s="38"/>
      <c r="C163" s="37"/>
      <c r="D163" s="189" t="s">
        <v>142</v>
      </c>
      <c r="E163" s="37"/>
      <c r="F163" s="190" t="s">
        <v>286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142</v>
      </c>
      <c r="AU163" s="18" t="s">
        <v>83</v>
      </c>
    </row>
    <row r="164" s="13" customFormat="1">
      <c r="A164" s="13"/>
      <c r="B164" s="196"/>
      <c r="C164" s="13"/>
      <c r="D164" s="184" t="s">
        <v>237</v>
      </c>
      <c r="E164" s="197" t="s">
        <v>1</v>
      </c>
      <c r="F164" s="198" t="s">
        <v>1072</v>
      </c>
      <c r="G164" s="13"/>
      <c r="H164" s="199">
        <v>893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237</v>
      </c>
      <c r="AU164" s="197" t="s">
        <v>83</v>
      </c>
      <c r="AV164" s="13" t="s">
        <v>83</v>
      </c>
      <c r="AW164" s="13" t="s">
        <v>30</v>
      </c>
      <c r="AX164" s="13" t="s">
        <v>81</v>
      </c>
      <c r="AY164" s="197" t="s">
        <v>130</v>
      </c>
    </row>
    <row r="165" s="2" customFormat="1" ht="24.15" customHeight="1">
      <c r="A165" s="37"/>
      <c r="B165" s="170"/>
      <c r="C165" s="171" t="s">
        <v>182</v>
      </c>
      <c r="D165" s="171" t="s">
        <v>133</v>
      </c>
      <c r="E165" s="172" t="s">
        <v>296</v>
      </c>
      <c r="F165" s="173" t="s">
        <v>297</v>
      </c>
      <c r="G165" s="174" t="s">
        <v>233</v>
      </c>
      <c r="H165" s="175">
        <v>3360</v>
      </c>
      <c r="I165" s="176"/>
      <c r="J165" s="177">
        <f>ROUND(I165*H165,2)</f>
        <v>0</v>
      </c>
      <c r="K165" s="173" t="s">
        <v>137</v>
      </c>
      <c r="L165" s="38"/>
      <c r="M165" s="178" t="s">
        <v>1</v>
      </c>
      <c r="N165" s="179" t="s">
        <v>38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155</v>
      </c>
      <c r="AT165" s="182" t="s">
        <v>133</v>
      </c>
      <c r="AU165" s="182" t="s">
        <v>83</v>
      </c>
      <c r="AY165" s="18" t="s">
        <v>130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81</v>
      </c>
      <c r="BK165" s="183">
        <f>ROUND(I165*H165,2)</f>
        <v>0</v>
      </c>
      <c r="BL165" s="18" t="s">
        <v>155</v>
      </c>
      <c r="BM165" s="182" t="s">
        <v>1073</v>
      </c>
    </row>
    <row r="166" s="2" customFormat="1">
      <c r="A166" s="37"/>
      <c r="B166" s="38"/>
      <c r="C166" s="37"/>
      <c r="D166" s="184" t="s">
        <v>140</v>
      </c>
      <c r="E166" s="37"/>
      <c r="F166" s="185" t="s">
        <v>299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140</v>
      </c>
      <c r="AU166" s="18" t="s">
        <v>83</v>
      </c>
    </row>
    <row r="167" s="2" customFormat="1">
      <c r="A167" s="37"/>
      <c r="B167" s="38"/>
      <c r="C167" s="37"/>
      <c r="D167" s="189" t="s">
        <v>142</v>
      </c>
      <c r="E167" s="37"/>
      <c r="F167" s="190" t="s">
        <v>300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142</v>
      </c>
      <c r="AU167" s="18" t="s">
        <v>83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1074</v>
      </c>
      <c r="G168" s="13"/>
      <c r="H168" s="199">
        <v>3360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81</v>
      </c>
      <c r="AY168" s="197" t="s">
        <v>130</v>
      </c>
    </row>
    <row r="169" s="2" customFormat="1" ht="33" customHeight="1">
      <c r="A169" s="37"/>
      <c r="B169" s="170"/>
      <c r="C169" s="171" t="s">
        <v>187</v>
      </c>
      <c r="D169" s="171" t="s">
        <v>133</v>
      </c>
      <c r="E169" s="172" t="s">
        <v>302</v>
      </c>
      <c r="F169" s="173" t="s">
        <v>303</v>
      </c>
      <c r="G169" s="174" t="s">
        <v>304</v>
      </c>
      <c r="H169" s="175">
        <v>330</v>
      </c>
      <c r="I169" s="176"/>
      <c r="J169" s="177">
        <f>ROUND(I169*H169,2)</f>
        <v>0</v>
      </c>
      <c r="K169" s="173" t="s">
        <v>137</v>
      </c>
      <c r="L169" s="38"/>
      <c r="M169" s="178" t="s">
        <v>1</v>
      </c>
      <c r="N169" s="179" t="s">
        <v>38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155</v>
      </c>
      <c r="AT169" s="182" t="s">
        <v>133</v>
      </c>
      <c r="AU169" s="182" t="s">
        <v>83</v>
      </c>
      <c r="AY169" s="18" t="s">
        <v>130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81</v>
      </c>
      <c r="BK169" s="183">
        <f>ROUND(I169*H169,2)</f>
        <v>0</v>
      </c>
      <c r="BL169" s="18" t="s">
        <v>155</v>
      </c>
      <c r="BM169" s="182" t="s">
        <v>1075</v>
      </c>
    </row>
    <row r="170" s="2" customFormat="1">
      <c r="A170" s="37"/>
      <c r="B170" s="38"/>
      <c r="C170" s="37"/>
      <c r="D170" s="184" t="s">
        <v>140</v>
      </c>
      <c r="E170" s="37"/>
      <c r="F170" s="185" t="s">
        <v>306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140</v>
      </c>
      <c r="AU170" s="18" t="s">
        <v>83</v>
      </c>
    </row>
    <row r="171" s="2" customFormat="1">
      <c r="A171" s="37"/>
      <c r="B171" s="38"/>
      <c r="C171" s="37"/>
      <c r="D171" s="189" t="s">
        <v>142</v>
      </c>
      <c r="E171" s="37"/>
      <c r="F171" s="190" t="s">
        <v>307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142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97" t="s">
        <v>1</v>
      </c>
      <c r="F172" s="198" t="s">
        <v>1076</v>
      </c>
      <c r="G172" s="13"/>
      <c r="H172" s="199">
        <v>330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30</v>
      </c>
      <c r="AX172" s="13" t="s">
        <v>81</v>
      </c>
      <c r="AY172" s="197" t="s">
        <v>130</v>
      </c>
    </row>
    <row r="173" s="2" customFormat="1" ht="24.15" customHeight="1">
      <c r="A173" s="37"/>
      <c r="B173" s="170"/>
      <c r="C173" s="171" t="s">
        <v>194</v>
      </c>
      <c r="D173" s="171" t="s">
        <v>133</v>
      </c>
      <c r="E173" s="172" t="s">
        <v>317</v>
      </c>
      <c r="F173" s="173" t="s">
        <v>318</v>
      </c>
      <c r="G173" s="174" t="s">
        <v>304</v>
      </c>
      <c r="H173" s="175">
        <v>4.5</v>
      </c>
      <c r="I173" s="176"/>
      <c r="J173" s="177">
        <f>ROUND(I173*H173,2)</f>
        <v>0</v>
      </c>
      <c r="K173" s="173" t="s">
        <v>137</v>
      </c>
      <c r="L173" s="38"/>
      <c r="M173" s="178" t="s">
        <v>1</v>
      </c>
      <c r="N173" s="179" t="s">
        <v>38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155</v>
      </c>
      <c r="AT173" s="182" t="s">
        <v>133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155</v>
      </c>
      <c r="BM173" s="182" t="s">
        <v>1077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320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2" customFormat="1">
      <c r="A175" s="37"/>
      <c r="B175" s="38"/>
      <c r="C175" s="37"/>
      <c r="D175" s="189" t="s">
        <v>142</v>
      </c>
      <c r="E175" s="37"/>
      <c r="F175" s="190" t="s">
        <v>321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142</v>
      </c>
      <c r="AU175" s="18" t="s">
        <v>83</v>
      </c>
    </row>
    <row r="176" s="13" customFormat="1">
      <c r="A176" s="13"/>
      <c r="B176" s="196"/>
      <c r="C176" s="13"/>
      <c r="D176" s="184" t="s">
        <v>237</v>
      </c>
      <c r="E176" s="197" t="s">
        <v>1</v>
      </c>
      <c r="F176" s="198" t="s">
        <v>1078</v>
      </c>
      <c r="G176" s="13"/>
      <c r="H176" s="199">
        <v>4.5</v>
      </c>
      <c r="I176" s="200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237</v>
      </c>
      <c r="AU176" s="197" t="s">
        <v>83</v>
      </c>
      <c r="AV176" s="13" t="s">
        <v>83</v>
      </c>
      <c r="AW176" s="13" t="s">
        <v>30</v>
      </c>
      <c r="AX176" s="13" t="s">
        <v>81</v>
      </c>
      <c r="AY176" s="197" t="s">
        <v>130</v>
      </c>
    </row>
    <row r="177" s="2" customFormat="1" ht="21.75" customHeight="1">
      <c r="A177" s="37"/>
      <c r="B177" s="170"/>
      <c r="C177" s="171" t="s">
        <v>8</v>
      </c>
      <c r="D177" s="171" t="s">
        <v>133</v>
      </c>
      <c r="E177" s="172" t="s">
        <v>341</v>
      </c>
      <c r="F177" s="173" t="s">
        <v>342</v>
      </c>
      <c r="G177" s="174" t="s">
        <v>233</v>
      </c>
      <c r="H177" s="175">
        <v>12</v>
      </c>
      <c r="I177" s="176"/>
      <c r="J177" s="177">
        <f>ROUND(I177*H177,2)</f>
        <v>0</v>
      </c>
      <c r="K177" s="173" t="s">
        <v>137</v>
      </c>
      <c r="L177" s="38"/>
      <c r="M177" s="178" t="s">
        <v>1</v>
      </c>
      <c r="N177" s="179" t="s">
        <v>38</v>
      </c>
      <c r="O177" s="76"/>
      <c r="P177" s="180">
        <f>O177*H177</f>
        <v>0</v>
      </c>
      <c r="Q177" s="180">
        <v>0.00084000000000000003</v>
      </c>
      <c r="R177" s="180">
        <f>Q177*H177</f>
        <v>0.01008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155</v>
      </c>
      <c r="AT177" s="182" t="s">
        <v>133</v>
      </c>
      <c r="AU177" s="182" t="s">
        <v>83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81</v>
      </c>
      <c r="BK177" s="183">
        <f>ROUND(I177*H177,2)</f>
        <v>0</v>
      </c>
      <c r="BL177" s="18" t="s">
        <v>155</v>
      </c>
      <c r="BM177" s="182" t="s">
        <v>1079</v>
      </c>
    </row>
    <row r="178" s="2" customFormat="1">
      <c r="A178" s="37"/>
      <c r="B178" s="38"/>
      <c r="C178" s="37"/>
      <c r="D178" s="184" t="s">
        <v>140</v>
      </c>
      <c r="E178" s="37"/>
      <c r="F178" s="185" t="s">
        <v>344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140</v>
      </c>
      <c r="AU178" s="18" t="s">
        <v>83</v>
      </c>
    </row>
    <row r="179" s="2" customFormat="1">
      <c r="A179" s="37"/>
      <c r="B179" s="38"/>
      <c r="C179" s="37"/>
      <c r="D179" s="189" t="s">
        <v>142</v>
      </c>
      <c r="E179" s="37"/>
      <c r="F179" s="190" t="s">
        <v>345</v>
      </c>
      <c r="G179" s="37"/>
      <c r="H179" s="37"/>
      <c r="I179" s="186"/>
      <c r="J179" s="37"/>
      <c r="K179" s="37"/>
      <c r="L179" s="38"/>
      <c r="M179" s="187"/>
      <c r="N179" s="18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142</v>
      </c>
      <c r="AU179" s="18" t="s">
        <v>83</v>
      </c>
    </row>
    <row r="180" s="13" customFormat="1">
      <c r="A180" s="13"/>
      <c r="B180" s="196"/>
      <c r="C180" s="13"/>
      <c r="D180" s="184" t="s">
        <v>237</v>
      </c>
      <c r="E180" s="197" t="s">
        <v>1</v>
      </c>
      <c r="F180" s="198" t="s">
        <v>1080</v>
      </c>
      <c r="G180" s="13"/>
      <c r="H180" s="199">
        <v>12</v>
      </c>
      <c r="I180" s="200"/>
      <c r="J180" s="13"/>
      <c r="K180" s="13"/>
      <c r="L180" s="196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237</v>
      </c>
      <c r="AU180" s="197" t="s">
        <v>83</v>
      </c>
      <c r="AV180" s="13" t="s">
        <v>83</v>
      </c>
      <c r="AW180" s="13" t="s">
        <v>30</v>
      </c>
      <c r="AX180" s="13" t="s">
        <v>81</v>
      </c>
      <c r="AY180" s="197" t="s">
        <v>130</v>
      </c>
    </row>
    <row r="181" s="2" customFormat="1" ht="24.15" customHeight="1">
      <c r="A181" s="37"/>
      <c r="B181" s="170"/>
      <c r="C181" s="171" t="s">
        <v>205</v>
      </c>
      <c r="D181" s="171" t="s">
        <v>133</v>
      </c>
      <c r="E181" s="172" t="s">
        <v>349</v>
      </c>
      <c r="F181" s="173" t="s">
        <v>350</v>
      </c>
      <c r="G181" s="174" t="s">
        <v>233</v>
      </c>
      <c r="H181" s="175">
        <v>12</v>
      </c>
      <c r="I181" s="176"/>
      <c r="J181" s="177">
        <f>ROUND(I181*H181,2)</f>
        <v>0</v>
      </c>
      <c r="K181" s="173" t="s">
        <v>137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155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155</v>
      </c>
      <c r="BM181" s="182" t="s">
        <v>1081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352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>
      <c r="A183" s="37"/>
      <c r="B183" s="38"/>
      <c r="C183" s="37"/>
      <c r="D183" s="189" t="s">
        <v>142</v>
      </c>
      <c r="E183" s="37"/>
      <c r="F183" s="190" t="s">
        <v>353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142</v>
      </c>
      <c r="AU183" s="18" t="s">
        <v>83</v>
      </c>
    </row>
    <row r="184" s="2" customFormat="1" ht="37.8" customHeight="1">
      <c r="A184" s="37"/>
      <c r="B184" s="170"/>
      <c r="C184" s="171" t="s">
        <v>316</v>
      </c>
      <c r="D184" s="171" t="s">
        <v>133</v>
      </c>
      <c r="E184" s="172" t="s">
        <v>355</v>
      </c>
      <c r="F184" s="173" t="s">
        <v>356</v>
      </c>
      <c r="G184" s="174" t="s">
        <v>304</v>
      </c>
      <c r="H184" s="175">
        <v>183</v>
      </c>
      <c r="I184" s="176"/>
      <c r="J184" s="177">
        <f>ROUND(I184*H184,2)</f>
        <v>0</v>
      </c>
      <c r="K184" s="173" t="s">
        <v>137</v>
      </c>
      <c r="L184" s="38"/>
      <c r="M184" s="178" t="s">
        <v>1</v>
      </c>
      <c r="N184" s="179" t="s">
        <v>38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155</v>
      </c>
      <c r="AT184" s="182" t="s">
        <v>133</v>
      </c>
      <c r="AU184" s="182" t="s">
        <v>83</v>
      </c>
      <c r="AY184" s="18" t="s">
        <v>130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81</v>
      </c>
      <c r="BK184" s="183">
        <f>ROUND(I184*H184,2)</f>
        <v>0</v>
      </c>
      <c r="BL184" s="18" t="s">
        <v>155</v>
      </c>
      <c r="BM184" s="182" t="s">
        <v>1082</v>
      </c>
    </row>
    <row r="185" s="2" customFormat="1">
      <c r="A185" s="37"/>
      <c r="B185" s="38"/>
      <c r="C185" s="37"/>
      <c r="D185" s="184" t="s">
        <v>140</v>
      </c>
      <c r="E185" s="37"/>
      <c r="F185" s="185" t="s">
        <v>358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140</v>
      </c>
      <c r="AU185" s="18" t="s">
        <v>83</v>
      </c>
    </row>
    <row r="186" s="2" customFormat="1">
      <c r="A186" s="37"/>
      <c r="B186" s="38"/>
      <c r="C186" s="37"/>
      <c r="D186" s="189" t="s">
        <v>142</v>
      </c>
      <c r="E186" s="37"/>
      <c r="F186" s="190" t="s">
        <v>359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142</v>
      </c>
      <c r="AU186" s="18" t="s">
        <v>83</v>
      </c>
    </row>
    <row r="187" s="13" customFormat="1">
      <c r="A187" s="13"/>
      <c r="B187" s="196"/>
      <c r="C187" s="13"/>
      <c r="D187" s="184" t="s">
        <v>237</v>
      </c>
      <c r="E187" s="197" t="s">
        <v>1</v>
      </c>
      <c r="F187" s="198" t="s">
        <v>1083</v>
      </c>
      <c r="G187" s="13"/>
      <c r="H187" s="199">
        <v>183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237</v>
      </c>
      <c r="AU187" s="197" t="s">
        <v>83</v>
      </c>
      <c r="AV187" s="13" t="s">
        <v>83</v>
      </c>
      <c r="AW187" s="13" t="s">
        <v>30</v>
      </c>
      <c r="AX187" s="13" t="s">
        <v>81</v>
      </c>
      <c r="AY187" s="197" t="s">
        <v>130</v>
      </c>
    </row>
    <row r="188" s="2" customFormat="1" ht="37.8" customHeight="1">
      <c r="A188" s="37"/>
      <c r="B188" s="170"/>
      <c r="C188" s="171" t="s">
        <v>325</v>
      </c>
      <c r="D188" s="171" t="s">
        <v>133</v>
      </c>
      <c r="E188" s="172" t="s">
        <v>362</v>
      </c>
      <c r="F188" s="173" t="s">
        <v>363</v>
      </c>
      <c r="G188" s="174" t="s">
        <v>304</v>
      </c>
      <c r="H188" s="175">
        <v>487.5</v>
      </c>
      <c r="I188" s="176"/>
      <c r="J188" s="177">
        <f>ROUND(I188*H188,2)</f>
        <v>0</v>
      </c>
      <c r="K188" s="173" t="s">
        <v>137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83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1084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365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83</v>
      </c>
    </row>
    <row r="190" s="2" customFormat="1">
      <c r="A190" s="37"/>
      <c r="B190" s="38"/>
      <c r="C190" s="37"/>
      <c r="D190" s="189" t="s">
        <v>142</v>
      </c>
      <c r="E190" s="37"/>
      <c r="F190" s="190" t="s">
        <v>366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142</v>
      </c>
      <c r="AU190" s="18" t="s">
        <v>83</v>
      </c>
    </row>
    <row r="191" s="15" customFormat="1">
      <c r="A191" s="15"/>
      <c r="B191" s="212"/>
      <c r="C191" s="15"/>
      <c r="D191" s="184" t="s">
        <v>237</v>
      </c>
      <c r="E191" s="213" t="s">
        <v>1</v>
      </c>
      <c r="F191" s="214" t="s">
        <v>367</v>
      </c>
      <c r="G191" s="15"/>
      <c r="H191" s="213" t="s">
        <v>1</v>
      </c>
      <c r="I191" s="215"/>
      <c r="J191" s="15"/>
      <c r="K191" s="15"/>
      <c r="L191" s="212"/>
      <c r="M191" s="216"/>
      <c r="N191" s="217"/>
      <c r="O191" s="217"/>
      <c r="P191" s="217"/>
      <c r="Q191" s="217"/>
      <c r="R191" s="217"/>
      <c r="S191" s="217"/>
      <c r="T191" s="21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3" t="s">
        <v>237</v>
      </c>
      <c r="AU191" s="213" t="s">
        <v>83</v>
      </c>
      <c r="AV191" s="15" t="s">
        <v>81</v>
      </c>
      <c r="AW191" s="15" t="s">
        <v>30</v>
      </c>
      <c r="AX191" s="15" t="s">
        <v>73</v>
      </c>
      <c r="AY191" s="213" t="s">
        <v>130</v>
      </c>
    </row>
    <row r="192" s="13" customFormat="1">
      <c r="A192" s="13"/>
      <c r="B192" s="196"/>
      <c r="C192" s="13"/>
      <c r="D192" s="184" t="s">
        <v>237</v>
      </c>
      <c r="E192" s="197" t="s">
        <v>1</v>
      </c>
      <c r="F192" s="198" t="s">
        <v>1085</v>
      </c>
      <c r="G192" s="13"/>
      <c r="H192" s="199">
        <v>336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237</v>
      </c>
      <c r="AU192" s="197" t="s">
        <v>83</v>
      </c>
      <c r="AV192" s="13" t="s">
        <v>83</v>
      </c>
      <c r="AW192" s="13" t="s">
        <v>30</v>
      </c>
      <c r="AX192" s="13" t="s">
        <v>73</v>
      </c>
      <c r="AY192" s="197" t="s">
        <v>130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1076</v>
      </c>
      <c r="G193" s="13"/>
      <c r="H193" s="199">
        <v>330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3" customFormat="1">
      <c r="A194" s="13"/>
      <c r="B194" s="196"/>
      <c r="C194" s="13"/>
      <c r="D194" s="184" t="s">
        <v>237</v>
      </c>
      <c r="E194" s="197" t="s">
        <v>1</v>
      </c>
      <c r="F194" s="198" t="s">
        <v>1086</v>
      </c>
      <c r="G194" s="13"/>
      <c r="H194" s="199">
        <v>4.5</v>
      </c>
      <c r="I194" s="200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237</v>
      </c>
      <c r="AU194" s="197" t="s">
        <v>83</v>
      </c>
      <c r="AV194" s="13" t="s">
        <v>83</v>
      </c>
      <c r="AW194" s="13" t="s">
        <v>30</v>
      </c>
      <c r="AX194" s="13" t="s">
        <v>73</v>
      </c>
      <c r="AY194" s="197" t="s">
        <v>130</v>
      </c>
    </row>
    <row r="195" s="13" customFormat="1">
      <c r="A195" s="13"/>
      <c r="B195" s="196"/>
      <c r="C195" s="13"/>
      <c r="D195" s="184" t="s">
        <v>237</v>
      </c>
      <c r="E195" s="197" t="s">
        <v>1</v>
      </c>
      <c r="F195" s="198" t="s">
        <v>1087</v>
      </c>
      <c r="G195" s="13"/>
      <c r="H195" s="199">
        <v>-183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237</v>
      </c>
      <c r="AU195" s="197" t="s">
        <v>83</v>
      </c>
      <c r="AV195" s="13" t="s">
        <v>83</v>
      </c>
      <c r="AW195" s="13" t="s">
        <v>30</v>
      </c>
      <c r="AX195" s="13" t="s">
        <v>73</v>
      </c>
      <c r="AY195" s="197" t="s">
        <v>130</v>
      </c>
    </row>
    <row r="196" s="14" customFormat="1">
      <c r="A196" s="14"/>
      <c r="B196" s="204"/>
      <c r="C196" s="14"/>
      <c r="D196" s="184" t="s">
        <v>237</v>
      </c>
      <c r="E196" s="205" t="s">
        <v>1</v>
      </c>
      <c r="F196" s="206" t="s">
        <v>295</v>
      </c>
      <c r="G196" s="14"/>
      <c r="H196" s="207">
        <v>487.5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237</v>
      </c>
      <c r="AU196" s="205" t="s">
        <v>83</v>
      </c>
      <c r="AV196" s="14" t="s">
        <v>155</v>
      </c>
      <c r="AW196" s="14" t="s">
        <v>30</v>
      </c>
      <c r="AX196" s="14" t="s">
        <v>81</v>
      </c>
      <c r="AY196" s="205" t="s">
        <v>130</v>
      </c>
    </row>
    <row r="197" s="2" customFormat="1" ht="24.15" customHeight="1">
      <c r="A197" s="37"/>
      <c r="B197" s="170"/>
      <c r="C197" s="171" t="s">
        <v>332</v>
      </c>
      <c r="D197" s="171" t="s">
        <v>133</v>
      </c>
      <c r="E197" s="172" t="s">
        <v>373</v>
      </c>
      <c r="F197" s="173" t="s">
        <v>374</v>
      </c>
      <c r="G197" s="174" t="s">
        <v>304</v>
      </c>
      <c r="H197" s="175">
        <v>183</v>
      </c>
      <c r="I197" s="176"/>
      <c r="J197" s="177">
        <f>ROUND(I197*H197,2)</f>
        <v>0</v>
      </c>
      <c r="K197" s="173" t="s">
        <v>137</v>
      </c>
      <c r="L197" s="38"/>
      <c r="M197" s="178" t="s">
        <v>1</v>
      </c>
      <c r="N197" s="179" t="s">
        <v>38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155</v>
      </c>
      <c r="AT197" s="182" t="s">
        <v>133</v>
      </c>
      <c r="AU197" s="182" t="s">
        <v>83</v>
      </c>
      <c r="AY197" s="18" t="s">
        <v>130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81</v>
      </c>
      <c r="BK197" s="183">
        <f>ROUND(I197*H197,2)</f>
        <v>0</v>
      </c>
      <c r="BL197" s="18" t="s">
        <v>155</v>
      </c>
      <c r="BM197" s="182" t="s">
        <v>1088</v>
      </c>
    </row>
    <row r="198" s="2" customFormat="1">
      <c r="A198" s="37"/>
      <c r="B198" s="38"/>
      <c r="C198" s="37"/>
      <c r="D198" s="184" t="s">
        <v>140</v>
      </c>
      <c r="E198" s="37"/>
      <c r="F198" s="185" t="s">
        <v>376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140</v>
      </c>
      <c r="AU198" s="18" t="s">
        <v>83</v>
      </c>
    </row>
    <row r="199" s="2" customFormat="1">
      <c r="A199" s="37"/>
      <c r="B199" s="38"/>
      <c r="C199" s="37"/>
      <c r="D199" s="189" t="s">
        <v>142</v>
      </c>
      <c r="E199" s="37"/>
      <c r="F199" s="190" t="s">
        <v>377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142</v>
      </c>
      <c r="AU199" s="18" t="s">
        <v>83</v>
      </c>
    </row>
    <row r="200" s="13" customFormat="1">
      <c r="A200" s="13"/>
      <c r="B200" s="196"/>
      <c r="C200" s="13"/>
      <c r="D200" s="184" t="s">
        <v>237</v>
      </c>
      <c r="E200" s="197" t="s">
        <v>1</v>
      </c>
      <c r="F200" s="198" t="s">
        <v>1089</v>
      </c>
      <c r="G200" s="13"/>
      <c r="H200" s="199">
        <v>183</v>
      </c>
      <c r="I200" s="200"/>
      <c r="J200" s="13"/>
      <c r="K200" s="13"/>
      <c r="L200" s="196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237</v>
      </c>
      <c r="AU200" s="197" t="s">
        <v>83</v>
      </c>
      <c r="AV200" s="13" t="s">
        <v>83</v>
      </c>
      <c r="AW200" s="13" t="s">
        <v>30</v>
      </c>
      <c r="AX200" s="13" t="s">
        <v>81</v>
      </c>
      <c r="AY200" s="197" t="s">
        <v>130</v>
      </c>
    </row>
    <row r="201" s="2" customFormat="1" ht="33" customHeight="1">
      <c r="A201" s="37"/>
      <c r="B201" s="170"/>
      <c r="C201" s="171" t="s">
        <v>340</v>
      </c>
      <c r="D201" s="171" t="s">
        <v>133</v>
      </c>
      <c r="E201" s="172" t="s">
        <v>380</v>
      </c>
      <c r="F201" s="173" t="s">
        <v>381</v>
      </c>
      <c r="G201" s="174" t="s">
        <v>382</v>
      </c>
      <c r="H201" s="175">
        <v>926.25</v>
      </c>
      <c r="I201" s="176"/>
      <c r="J201" s="177">
        <f>ROUND(I201*H201,2)</f>
        <v>0</v>
      </c>
      <c r="K201" s="173" t="s">
        <v>137</v>
      </c>
      <c r="L201" s="38"/>
      <c r="M201" s="178" t="s">
        <v>1</v>
      </c>
      <c r="N201" s="179" t="s">
        <v>38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155</v>
      </c>
      <c r="AT201" s="182" t="s">
        <v>133</v>
      </c>
      <c r="AU201" s="182" t="s">
        <v>83</v>
      </c>
      <c r="AY201" s="18" t="s">
        <v>130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81</v>
      </c>
      <c r="BK201" s="183">
        <f>ROUND(I201*H201,2)</f>
        <v>0</v>
      </c>
      <c r="BL201" s="18" t="s">
        <v>155</v>
      </c>
      <c r="BM201" s="182" t="s">
        <v>1090</v>
      </c>
    </row>
    <row r="202" s="2" customFormat="1">
      <c r="A202" s="37"/>
      <c r="B202" s="38"/>
      <c r="C202" s="37"/>
      <c r="D202" s="184" t="s">
        <v>140</v>
      </c>
      <c r="E202" s="37"/>
      <c r="F202" s="185" t="s">
        <v>384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140</v>
      </c>
      <c r="AU202" s="18" t="s">
        <v>83</v>
      </c>
    </row>
    <row r="203" s="2" customFormat="1">
      <c r="A203" s="37"/>
      <c r="B203" s="38"/>
      <c r="C203" s="37"/>
      <c r="D203" s="189" t="s">
        <v>142</v>
      </c>
      <c r="E203" s="37"/>
      <c r="F203" s="190" t="s">
        <v>385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142</v>
      </c>
      <c r="AU203" s="18" t="s">
        <v>83</v>
      </c>
    </row>
    <row r="204" s="13" customFormat="1">
      <c r="A204" s="13"/>
      <c r="B204" s="196"/>
      <c r="C204" s="13"/>
      <c r="D204" s="184" t="s">
        <v>237</v>
      </c>
      <c r="E204" s="13"/>
      <c r="F204" s="198" t="s">
        <v>1091</v>
      </c>
      <c r="G204" s="13"/>
      <c r="H204" s="199">
        <v>926.25</v>
      </c>
      <c r="I204" s="200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237</v>
      </c>
      <c r="AU204" s="197" t="s">
        <v>83</v>
      </c>
      <c r="AV204" s="13" t="s">
        <v>83</v>
      </c>
      <c r="AW204" s="13" t="s">
        <v>3</v>
      </c>
      <c r="AX204" s="13" t="s">
        <v>81</v>
      </c>
      <c r="AY204" s="197" t="s">
        <v>130</v>
      </c>
    </row>
    <row r="205" s="2" customFormat="1" ht="16.5" customHeight="1">
      <c r="A205" s="37"/>
      <c r="B205" s="170"/>
      <c r="C205" s="171" t="s">
        <v>348</v>
      </c>
      <c r="D205" s="171" t="s">
        <v>133</v>
      </c>
      <c r="E205" s="172" t="s">
        <v>388</v>
      </c>
      <c r="F205" s="173" t="s">
        <v>389</v>
      </c>
      <c r="G205" s="174" t="s">
        <v>304</v>
      </c>
      <c r="H205" s="175">
        <v>487.5</v>
      </c>
      <c r="I205" s="176"/>
      <c r="J205" s="177">
        <f>ROUND(I205*H205,2)</f>
        <v>0</v>
      </c>
      <c r="K205" s="173" t="s">
        <v>137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155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1092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391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>
      <c r="A207" s="37"/>
      <c r="B207" s="38"/>
      <c r="C207" s="37"/>
      <c r="D207" s="189" t="s">
        <v>142</v>
      </c>
      <c r="E207" s="37"/>
      <c r="F207" s="190" t="s">
        <v>392</v>
      </c>
      <c r="G207" s="37"/>
      <c r="H207" s="37"/>
      <c r="I207" s="186"/>
      <c r="J207" s="37"/>
      <c r="K207" s="37"/>
      <c r="L207" s="38"/>
      <c r="M207" s="187"/>
      <c r="N207" s="188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142</v>
      </c>
      <c r="AU207" s="18" t="s">
        <v>83</v>
      </c>
    </row>
    <row r="208" s="2" customFormat="1" ht="24.15" customHeight="1">
      <c r="A208" s="37"/>
      <c r="B208" s="170"/>
      <c r="C208" s="171" t="s">
        <v>354</v>
      </c>
      <c r="D208" s="171" t="s">
        <v>133</v>
      </c>
      <c r="E208" s="172" t="s">
        <v>394</v>
      </c>
      <c r="F208" s="173" t="s">
        <v>395</v>
      </c>
      <c r="G208" s="174" t="s">
        <v>304</v>
      </c>
      <c r="H208" s="175">
        <v>3</v>
      </c>
      <c r="I208" s="176"/>
      <c r="J208" s="177">
        <f>ROUND(I208*H208,2)</f>
        <v>0</v>
      </c>
      <c r="K208" s="173" t="s">
        <v>137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155</v>
      </c>
      <c r="AT208" s="182" t="s">
        <v>133</v>
      </c>
      <c r="AU208" s="182" t="s">
        <v>83</v>
      </c>
      <c r="AY208" s="18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155</v>
      </c>
      <c r="BM208" s="182" t="s">
        <v>1093</v>
      </c>
    </row>
    <row r="209" s="2" customFormat="1">
      <c r="A209" s="37"/>
      <c r="B209" s="38"/>
      <c r="C209" s="37"/>
      <c r="D209" s="184" t="s">
        <v>140</v>
      </c>
      <c r="E209" s="37"/>
      <c r="F209" s="185" t="s">
        <v>397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140</v>
      </c>
      <c r="AU209" s="18" t="s">
        <v>83</v>
      </c>
    </row>
    <row r="210" s="2" customFormat="1">
      <c r="A210" s="37"/>
      <c r="B210" s="38"/>
      <c r="C210" s="37"/>
      <c r="D210" s="189" t="s">
        <v>142</v>
      </c>
      <c r="E210" s="37"/>
      <c r="F210" s="190" t="s">
        <v>398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142</v>
      </c>
      <c r="AU210" s="18" t="s">
        <v>83</v>
      </c>
    </row>
    <row r="211" s="15" customFormat="1">
      <c r="A211" s="15"/>
      <c r="B211" s="212"/>
      <c r="C211" s="15"/>
      <c r="D211" s="184" t="s">
        <v>237</v>
      </c>
      <c r="E211" s="213" t="s">
        <v>1</v>
      </c>
      <c r="F211" s="214" t="s">
        <v>399</v>
      </c>
      <c r="G211" s="15"/>
      <c r="H211" s="213" t="s">
        <v>1</v>
      </c>
      <c r="I211" s="215"/>
      <c r="J211" s="15"/>
      <c r="K211" s="15"/>
      <c r="L211" s="212"/>
      <c r="M211" s="216"/>
      <c r="N211" s="217"/>
      <c r="O211" s="217"/>
      <c r="P211" s="217"/>
      <c r="Q211" s="217"/>
      <c r="R211" s="217"/>
      <c r="S211" s="217"/>
      <c r="T211" s="21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3" t="s">
        <v>237</v>
      </c>
      <c r="AU211" s="213" t="s">
        <v>83</v>
      </c>
      <c r="AV211" s="15" t="s">
        <v>81</v>
      </c>
      <c r="AW211" s="15" t="s">
        <v>30</v>
      </c>
      <c r="AX211" s="15" t="s">
        <v>73</v>
      </c>
      <c r="AY211" s="213" t="s">
        <v>130</v>
      </c>
    </row>
    <row r="212" s="13" customFormat="1">
      <c r="A212" s="13"/>
      <c r="B212" s="196"/>
      <c r="C212" s="13"/>
      <c r="D212" s="184" t="s">
        <v>237</v>
      </c>
      <c r="E212" s="197" t="s">
        <v>1</v>
      </c>
      <c r="F212" s="198" t="s">
        <v>1094</v>
      </c>
      <c r="G212" s="13"/>
      <c r="H212" s="199">
        <v>3</v>
      </c>
      <c r="I212" s="200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237</v>
      </c>
      <c r="AU212" s="197" t="s">
        <v>83</v>
      </c>
      <c r="AV212" s="13" t="s">
        <v>83</v>
      </c>
      <c r="AW212" s="13" t="s">
        <v>30</v>
      </c>
      <c r="AX212" s="13" t="s">
        <v>73</v>
      </c>
      <c r="AY212" s="197" t="s">
        <v>130</v>
      </c>
    </row>
    <row r="213" s="14" customFormat="1">
      <c r="A213" s="14"/>
      <c r="B213" s="204"/>
      <c r="C213" s="14"/>
      <c r="D213" s="184" t="s">
        <v>237</v>
      </c>
      <c r="E213" s="205" t="s">
        <v>1</v>
      </c>
      <c r="F213" s="206" t="s">
        <v>295</v>
      </c>
      <c r="G213" s="14"/>
      <c r="H213" s="207">
        <v>3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237</v>
      </c>
      <c r="AU213" s="205" t="s">
        <v>83</v>
      </c>
      <c r="AV213" s="14" t="s">
        <v>155</v>
      </c>
      <c r="AW213" s="14" t="s">
        <v>30</v>
      </c>
      <c r="AX213" s="14" t="s">
        <v>81</v>
      </c>
      <c r="AY213" s="205" t="s">
        <v>130</v>
      </c>
    </row>
    <row r="214" s="2" customFormat="1" ht="16.5" customHeight="1">
      <c r="A214" s="37"/>
      <c r="B214" s="170"/>
      <c r="C214" s="219" t="s">
        <v>361</v>
      </c>
      <c r="D214" s="219" t="s">
        <v>406</v>
      </c>
      <c r="E214" s="220" t="s">
        <v>407</v>
      </c>
      <c r="F214" s="221" t="s">
        <v>408</v>
      </c>
      <c r="G214" s="222" t="s">
        <v>382</v>
      </c>
      <c r="H214" s="223">
        <v>6</v>
      </c>
      <c r="I214" s="224"/>
      <c r="J214" s="225">
        <f>ROUND(I214*H214,2)</f>
        <v>0</v>
      </c>
      <c r="K214" s="221" t="s">
        <v>137</v>
      </c>
      <c r="L214" s="226"/>
      <c r="M214" s="227" t="s">
        <v>1</v>
      </c>
      <c r="N214" s="228" t="s">
        <v>38</v>
      </c>
      <c r="O214" s="76"/>
      <c r="P214" s="180">
        <f>O214*H214</f>
        <v>0</v>
      </c>
      <c r="Q214" s="180">
        <v>1</v>
      </c>
      <c r="R214" s="180">
        <f>Q214*H214</f>
        <v>6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177</v>
      </c>
      <c r="AT214" s="182" t="s">
        <v>406</v>
      </c>
      <c r="AU214" s="182" t="s">
        <v>83</v>
      </c>
      <c r="AY214" s="18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81</v>
      </c>
      <c r="BK214" s="183">
        <f>ROUND(I214*H214,2)</f>
        <v>0</v>
      </c>
      <c r="BL214" s="18" t="s">
        <v>155</v>
      </c>
      <c r="BM214" s="182" t="s">
        <v>1095</v>
      </c>
    </row>
    <row r="215" s="2" customFormat="1">
      <c r="A215" s="37"/>
      <c r="B215" s="38"/>
      <c r="C215" s="37"/>
      <c r="D215" s="184" t="s">
        <v>140</v>
      </c>
      <c r="E215" s="37"/>
      <c r="F215" s="185" t="s">
        <v>410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140</v>
      </c>
      <c r="AU215" s="18" t="s">
        <v>83</v>
      </c>
    </row>
    <row r="216" s="13" customFormat="1">
      <c r="A216" s="13"/>
      <c r="B216" s="196"/>
      <c r="C216" s="13"/>
      <c r="D216" s="184" t="s">
        <v>237</v>
      </c>
      <c r="E216" s="13"/>
      <c r="F216" s="198" t="s">
        <v>1096</v>
      </c>
      <c r="G216" s="13"/>
      <c r="H216" s="199">
        <v>6</v>
      </c>
      <c r="I216" s="200"/>
      <c r="J216" s="13"/>
      <c r="K216" s="13"/>
      <c r="L216" s="196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237</v>
      </c>
      <c r="AU216" s="197" t="s">
        <v>83</v>
      </c>
      <c r="AV216" s="13" t="s">
        <v>83</v>
      </c>
      <c r="AW216" s="13" t="s">
        <v>3</v>
      </c>
      <c r="AX216" s="13" t="s">
        <v>81</v>
      </c>
      <c r="AY216" s="197" t="s">
        <v>130</v>
      </c>
    </row>
    <row r="217" s="2" customFormat="1" ht="33" customHeight="1">
      <c r="A217" s="37"/>
      <c r="B217" s="170"/>
      <c r="C217" s="171" t="s">
        <v>7</v>
      </c>
      <c r="D217" s="171" t="s">
        <v>133</v>
      </c>
      <c r="E217" s="172" t="s">
        <v>1097</v>
      </c>
      <c r="F217" s="173" t="s">
        <v>1098</v>
      </c>
      <c r="G217" s="174" t="s">
        <v>233</v>
      </c>
      <c r="H217" s="175">
        <v>2950</v>
      </c>
      <c r="I217" s="176"/>
      <c r="J217" s="177">
        <f>ROUND(I217*H217,2)</f>
        <v>0</v>
      </c>
      <c r="K217" s="173" t="s">
        <v>137</v>
      </c>
      <c r="L217" s="38"/>
      <c r="M217" s="178" t="s">
        <v>1</v>
      </c>
      <c r="N217" s="179" t="s">
        <v>38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155</v>
      </c>
      <c r="AT217" s="182" t="s">
        <v>133</v>
      </c>
      <c r="AU217" s="182" t="s">
        <v>83</v>
      </c>
      <c r="AY217" s="18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81</v>
      </c>
      <c r="BK217" s="183">
        <f>ROUND(I217*H217,2)</f>
        <v>0</v>
      </c>
      <c r="BL217" s="18" t="s">
        <v>155</v>
      </c>
      <c r="BM217" s="182" t="s">
        <v>1099</v>
      </c>
    </row>
    <row r="218" s="2" customFormat="1">
      <c r="A218" s="37"/>
      <c r="B218" s="38"/>
      <c r="C218" s="37"/>
      <c r="D218" s="184" t="s">
        <v>140</v>
      </c>
      <c r="E218" s="37"/>
      <c r="F218" s="185" t="s">
        <v>1100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140</v>
      </c>
      <c r="AU218" s="18" t="s">
        <v>83</v>
      </c>
    </row>
    <row r="219" s="2" customFormat="1">
      <c r="A219" s="37"/>
      <c r="B219" s="38"/>
      <c r="C219" s="37"/>
      <c r="D219" s="189" t="s">
        <v>142</v>
      </c>
      <c r="E219" s="37"/>
      <c r="F219" s="190" t="s">
        <v>1101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142</v>
      </c>
      <c r="AU219" s="18" t="s">
        <v>83</v>
      </c>
    </row>
    <row r="220" s="13" customFormat="1">
      <c r="A220" s="13"/>
      <c r="B220" s="196"/>
      <c r="C220" s="13"/>
      <c r="D220" s="184" t="s">
        <v>237</v>
      </c>
      <c r="E220" s="197" t="s">
        <v>1</v>
      </c>
      <c r="F220" s="198" t="s">
        <v>1102</v>
      </c>
      <c r="G220" s="13"/>
      <c r="H220" s="199">
        <v>2950</v>
      </c>
      <c r="I220" s="200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7" t="s">
        <v>237</v>
      </c>
      <c r="AU220" s="197" t="s">
        <v>83</v>
      </c>
      <c r="AV220" s="13" t="s">
        <v>83</v>
      </c>
      <c r="AW220" s="13" t="s">
        <v>30</v>
      </c>
      <c r="AX220" s="13" t="s">
        <v>81</v>
      </c>
      <c r="AY220" s="197" t="s">
        <v>130</v>
      </c>
    </row>
    <row r="221" s="2" customFormat="1" ht="16.5" customHeight="1">
      <c r="A221" s="37"/>
      <c r="B221" s="170"/>
      <c r="C221" s="219" t="s">
        <v>379</v>
      </c>
      <c r="D221" s="219" t="s">
        <v>406</v>
      </c>
      <c r="E221" s="220" t="s">
        <v>1103</v>
      </c>
      <c r="F221" s="221" t="s">
        <v>1104</v>
      </c>
      <c r="G221" s="222" t="s">
        <v>382</v>
      </c>
      <c r="H221" s="223">
        <v>840.75</v>
      </c>
      <c r="I221" s="224"/>
      <c r="J221" s="225">
        <f>ROUND(I221*H221,2)</f>
        <v>0</v>
      </c>
      <c r="K221" s="221" t="s">
        <v>137</v>
      </c>
      <c r="L221" s="226"/>
      <c r="M221" s="227" t="s">
        <v>1</v>
      </c>
      <c r="N221" s="228" t="s">
        <v>38</v>
      </c>
      <c r="O221" s="76"/>
      <c r="P221" s="180">
        <f>O221*H221</f>
        <v>0</v>
      </c>
      <c r="Q221" s="180">
        <v>1</v>
      </c>
      <c r="R221" s="180">
        <f>Q221*H221</f>
        <v>840.75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177</v>
      </c>
      <c r="AT221" s="182" t="s">
        <v>406</v>
      </c>
      <c r="AU221" s="182" t="s">
        <v>83</v>
      </c>
      <c r="AY221" s="18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81</v>
      </c>
      <c r="BK221" s="183">
        <f>ROUND(I221*H221,2)</f>
        <v>0</v>
      </c>
      <c r="BL221" s="18" t="s">
        <v>155</v>
      </c>
      <c r="BM221" s="182" t="s">
        <v>1105</v>
      </c>
    </row>
    <row r="222" s="2" customFormat="1">
      <c r="A222" s="37"/>
      <c r="B222" s="38"/>
      <c r="C222" s="37"/>
      <c r="D222" s="184" t="s">
        <v>140</v>
      </c>
      <c r="E222" s="37"/>
      <c r="F222" s="185" t="s">
        <v>1104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140</v>
      </c>
      <c r="AU222" s="18" t="s">
        <v>83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1106</v>
      </c>
      <c r="G223" s="13"/>
      <c r="H223" s="199">
        <v>442.5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81</v>
      </c>
      <c r="AY223" s="197" t="s">
        <v>130</v>
      </c>
    </row>
    <row r="224" s="13" customFormat="1">
      <c r="A224" s="13"/>
      <c r="B224" s="196"/>
      <c r="C224" s="13"/>
      <c r="D224" s="184" t="s">
        <v>237</v>
      </c>
      <c r="E224" s="13"/>
      <c r="F224" s="198" t="s">
        <v>1107</v>
      </c>
      <c r="G224" s="13"/>
      <c r="H224" s="199">
        <v>840.75</v>
      </c>
      <c r="I224" s="200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237</v>
      </c>
      <c r="AU224" s="197" t="s">
        <v>83</v>
      </c>
      <c r="AV224" s="13" t="s">
        <v>83</v>
      </c>
      <c r="AW224" s="13" t="s">
        <v>3</v>
      </c>
      <c r="AX224" s="13" t="s">
        <v>81</v>
      </c>
      <c r="AY224" s="197" t="s">
        <v>130</v>
      </c>
    </row>
    <row r="225" s="2" customFormat="1" ht="24.15" customHeight="1">
      <c r="A225" s="37"/>
      <c r="B225" s="170"/>
      <c r="C225" s="171" t="s">
        <v>387</v>
      </c>
      <c r="D225" s="171" t="s">
        <v>133</v>
      </c>
      <c r="E225" s="172" t="s">
        <v>1108</v>
      </c>
      <c r="F225" s="173" t="s">
        <v>1109</v>
      </c>
      <c r="G225" s="174" t="s">
        <v>233</v>
      </c>
      <c r="H225" s="175">
        <v>2950</v>
      </c>
      <c r="I225" s="176"/>
      <c r="J225" s="177">
        <f>ROUND(I225*H225,2)</f>
        <v>0</v>
      </c>
      <c r="K225" s="173" t="s">
        <v>137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1110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1111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>
      <c r="A227" s="37"/>
      <c r="B227" s="38"/>
      <c r="C227" s="37"/>
      <c r="D227" s="189" t="s">
        <v>142</v>
      </c>
      <c r="E227" s="37"/>
      <c r="F227" s="190" t="s">
        <v>1112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142</v>
      </c>
      <c r="AU227" s="18" t="s">
        <v>83</v>
      </c>
    </row>
    <row r="228" s="13" customFormat="1">
      <c r="A228" s="13"/>
      <c r="B228" s="196"/>
      <c r="C228" s="13"/>
      <c r="D228" s="184" t="s">
        <v>237</v>
      </c>
      <c r="E228" s="197" t="s">
        <v>1</v>
      </c>
      <c r="F228" s="198" t="s">
        <v>1113</v>
      </c>
      <c r="G228" s="13"/>
      <c r="H228" s="199">
        <v>2950</v>
      </c>
      <c r="I228" s="200"/>
      <c r="J228" s="13"/>
      <c r="K228" s="13"/>
      <c r="L228" s="196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237</v>
      </c>
      <c r="AU228" s="197" t="s">
        <v>83</v>
      </c>
      <c r="AV228" s="13" t="s">
        <v>83</v>
      </c>
      <c r="AW228" s="13" t="s">
        <v>30</v>
      </c>
      <c r="AX228" s="13" t="s">
        <v>81</v>
      </c>
      <c r="AY228" s="197" t="s">
        <v>130</v>
      </c>
    </row>
    <row r="229" s="2" customFormat="1" ht="16.5" customHeight="1">
      <c r="A229" s="37"/>
      <c r="B229" s="170"/>
      <c r="C229" s="219" t="s">
        <v>393</v>
      </c>
      <c r="D229" s="219" t="s">
        <v>406</v>
      </c>
      <c r="E229" s="220" t="s">
        <v>432</v>
      </c>
      <c r="F229" s="221" t="s">
        <v>433</v>
      </c>
      <c r="G229" s="222" t="s">
        <v>434</v>
      </c>
      <c r="H229" s="223">
        <v>59</v>
      </c>
      <c r="I229" s="224"/>
      <c r="J229" s="225">
        <f>ROUND(I229*H229,2)</f>
        <v>0</v>
      </c>
      <c r="K229" s="221" t="s">
        <v>137</v>
      </c>
      <c r="L229" s="226"/>
      <c r="M229" s="227" t="s">
        <v>1</v>
      </c>
      <c r="N229" s="228" t="s">
        <v>38</v>
      </c>
      <c r="O229" s="76"/>
      <c r="P229" s="180">
        <f>O229*H229</f>
        <v>0</v>
      </c>
      <c r="Q229" s="180">
        <v>0.001</v>
      </c>
      <c r="R229" s="180">
        <f>Q229*H229</f>
        <v>0.059000000000000004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177</v>
      </c>
      <c r="AT229" s="182" t="s">
        <v>406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1114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433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13" customFormat="1">
      <c r="A231" s="13"/>
      <c r="B231" s="196"/>
      <c r="C231" s="13"/>
      <c r="D231" s="184" t="s">
        <v>237</v>
      </c>
      <c r="E231" s="13"/>
      <c r="F231" s="198" t="s">
        <v>1115</v>
      </c>
      <c r="G231" s="13"/>
      <c r="H231" s="199">
        <v>59</v>
      </c>
      <c r="I231" s="200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237</v>
      </c>
      <c r="AU231" s="197" t="s">
        <v>83</v>
      </c>
      <c r="AV231" s="13" t="s">
        <v>83</v>
      </c>
      <c r="AW231" s="13" t="s">
        <v>3</v>
      </c>
      <c r="AX231" s="13" t="s">
        <v>81</v>
      </c>
      <c r="AY231" s="197" t="s">
        <v>130</v>
      </c>
    </row>
    <row r="232" s="2" customFormat="1" ht="24.15" customHeight="1">
      <c r="A232" s="37"/>
      <c r="B232" s="170"/>
      <c r="C232" s="171" t="s">
        <v>405</v>
      </c>
      <c r="D232" s="171" t="s">
        <v>133</v>
      </c>
      <c r="E232" s="172" t="s">
        <v>1116</v>
      </c>
      <c r="F232" s="173" t="s">
        <v>1117</v>
      </c>
      <c r="G232" s="174" t="s">
        <v>233</v>
      </c>
      <c r="H232" s="175">
        <v>2950</v>
      </c>
      <c r="I232" s="176"/>
      <c r="J232" s="177">
        <f>ROUND(I232*H232,2)</f>
        <v>0</v>
      </c>
      <c r="K232" s="173" t="s">
        <v>137</v>
      </c>
      <c r="L232" s="38"/>
      <c r="M232" s="178" t="s">
        <v>1</v>
      </c>
      <c r="N232" s="179" t="s">
        <v>38</v>
      </c>
      <c r="O232" s="76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155</v>
      </c>
      <c r="AT232" s="182" t="s">
        <v>133</v>
      </c>
      <c r="AU232" s="182" t="s">
        <v>83</v>
      </c>
      <c r="AY232" s="18" t="s">
        <v>130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81</v>
      </c>
      <c r="BK232" s="183">
        <f>ROUND(I232*H232,2)</f>
        <v>0</v>
      </c>
      <c r="BL232" s="18" t="s">
        <v>155</v>
      </c>
      <c r="BM232" s="182" t="s">
        <v>1118</v>
      </c>
    </row>
    <row r="233" s="2" customFormat="1">
      <c r="A233" s="37"/>
      <c r="B233" s="38"/>
      <c r="C233" s="37"/>
      <c r="D233" s="184" t="s">
        <v>140</v>
      </c>
      <c r="E233" s="37"/>
      <c r="F233" s="185" t="s">
        <v>1119</v>
      </c>
      <c r="G233" s="37"/>
      <c r="H233" s="37"/>
      <c r="I233" s="186"/>
      <c r="J233" s="37"/>
      <c r="K233" s="37"/>
      <c r="L233" s="38"/>
      <c r="M233" s="187"/>
      <c r="N233" s="18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140</v>
      </c>
      <c r="AU233" s="18" t="s">
        <v>83</v>
      </c>
    </row>
    <row r="234" s="2" customFormat="1">
      <c r="A234" s="37"/>
      <c r="B234" s="38"/>
      <c r="C234" s="37"/>
      <c r="D234" s="189" t="s">
        <v>142</v>
      </c>
      <c r="E234" s="37"/>
      <c r="F234" s="190" t="s">
        <v>1120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142</v>
      </c>
      <c r="AU234" s="18" t="s">
        <v>83</v>
      </c>
    </row>
    <row r="235" s="13" customFormat="1">
      <c r="A235" s="13"/>
      <c r="B235" s="196"/>
      <c r="C235" s="13"/>
      <c r="D235" s="184" t="s">
        <v>237</v>
      </c>
      <c r="E235" s="197" t="s">
        <v>1</v>
      </c>
      <c r="F235" s="198" t="s">
        <v>1121</v>
      </c>
      <c r="G235" s="13"/>
      <c r="H235" s="199">
        <v>2950</v>
      </c>
      <c r="I235" s="200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237</v>
      </c>
      <c r="AU235" s="197" t="s">
        <v>83</v>
      </c>
      <c r="AV235" s="13" t="s">
        <v>83</v>
      </c>
      <c r="AW235" s="13" t="s">
        <v>30</v>
      </c>
      <c r="AX235" s="13" t="s">
        <v>81</v>
      </c>
      <c r="AY235" s="197" t="s">
        <v>130</v>
      </c>
    </row>
    <row r="236" s="2" customFormat="1" ht="24.15" customHeight="1">
      <c r="A236" s="37"/>
      <c r="B236" s="170"/>
      <c r="C236" s="171" t="s">
        <v>412</v>
      </c>
      <c r="D236" s="171" t="s">
        <v>133</v>
      </c>
      <c r="E236" s="172" t="s">
        <v>438</v>
      </c>
      <c r="F236" s="173" t="s">
        <v>439</v>
      </c>
      <c r="G236" s="174" t="s">
        <v>233</v>
      </c>
      <c r="H236" s="175">
        <v>1995</v>
      </c>
      <c r="I236" s="176"/>
      <c r="J236" s="177">
        <f>ROUND(I236*H236,2)</f>
        <v>0</v>
      </c>
      <c r="K236" s="173" t="s">
        <v>137</v>
      </c>
      <c r="L236" s="38"/>
      <c r="M236" s="178" t="s">
        <v>1</v>
      </c>
      <c r="N236" s="179" t="s">
        <v>38</v>
      </c>
      <c r="O236" s="7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155</v>
      </c>
      <c r="AT236" s="182" t="s">
        <v>133</v>
      </c>
      <c r="AU236" s="182" t="s">
        <v>83</v>
      </c>
      <c r="AY236" s="18" t="s">
        <v>130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81</v>
      </c>
      <c r="BK236" s="183">
        <f>ROUND(I236*H236,2)</f>
        <v>0</v>
      </c>
      <c r="BL236" s="18" t="s">
        <v>155</v>
      </c>
      <c r="BM236" s="182" t="s">
        <v>1122</v>
      </c>
    </row>
    <row r="237" s="2" customFormat="1">
      <c r="A237" s="37"/>
      <c r="B237" s="38"/>
      <c r="C237" s="37"/>
      <c r="D237" s="184" t="s">
        <v>140</v>
      </c>
      <c r="E237" s="37"/>
      <c r="F237" s="185" t="s">
        <v>441</v>
      </c>
      <c r="G237" s="37"/>
      <c r="H237" s="37"/>
      <c r="I237" s="186"/>
      <c r="J237" s="37"/>
      <c r="K237" s="37"/>
      <c r="L237" s="38"/>
      <c r="M237" s="187"/>
      <c r="N237" s="18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140</v>
      </c>
      <c r="AU237" s="18" t="s">
        <v>83</v>
      </c>
    </row>
    <row r="238" s="2" customFormat="1">
      <c r="A238" s="37"/>
      <c r="B238" s="38"/>
      <c r="C238" s="37"/>
      <c r="D238" s="189" t="s">
        <v>142</v>
      </c>
      <c r="E238" s="37"/>
      <c r="F238" s="190" t="s">
        <v>442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142</v>
      </c>
      <c r="AU238" s="18" t="s">
        <v>83</v>
      </c>
    </row>
    <row r="239" s="13" customFormat="1">
      <c r="A239" s="13"/>
      <c r="B239" s="196"/>
      <c r="C239" s="13"/>
      <c r="D239" s="184" t="s">
        <v>237</v>
      </c>
      <c r="E239" s="197" t="s">
        <v>1</v>
      </c>
      <c r="F239" s="198" t="s">
        <v>1123</v>
      </c>
      <c r="G239" s="13"/>
      <c r="H239" s="199">
        <v>1995</v>
      </c>
      <c r="I239" s="200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7" t="s">
        <v>237</v>
      </c>
      <c r="AU239" s="197" t="s">
        <v>83</v>
      </c>
      <c r="AV239" s="13" t="s">
        <v>83</v>
      </c>
      <c r="AW239" s="13" t="s">
        <v>30</v>
      </c>
      <c r="AX239" s="13" t="s">
        <v>81</v>
      </c>
      <c r="AY239" s="197" t="s">
        <v>130</v>
      </c>
    </row>
    <row r="240" s="2" customFormat="1" ht="16.5" customHeight="1">
      <c r="A240" s="37"/>
      <c r="B240" s="170"/>
      <c r="C240" s="171" t="s">
        <v>419</v>
      </c>
      <c r="D240" s="171" t="s">
        <v>133</v>
      </c>
      <c r="E240" s="172" t="s">
        <v>445</v>
      </c>
      <c r="F240" s="173" t="s">
        <v>446</v>
      </c>
      <c r="G240" s="174" t="s">
        <v>304</v>
      </c>
      <c r="H240" s="175">
        <v>295</v>
      </c>
      <c r="I240" s="176"/>
      <c r="J240" s="177">
        <f>ROUND(I240*H240,2)</f>
        <v>0</v>
      </c>
      <c r="K240" s="173" t="s">
        <v>137</v>
      </c>
      <c r="L240" s="38"/>
      <c r="M240" s="178" t="s">
        <v>1</v>
      </c>
      <c r="N240" s="179" t="s">
        <v>38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155</v>
      </c>
      <c r="AT240" s="182" t="s">
        <v>133</v>
      </c>
      <c r="AU240" s="182" t="s">
        <v>83</v>
      </c>
      <c r="AY240" s="18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81</v>
      </c>
      <c r="BK240" s="183">
        <f>ROUND(I240*H240,2)</f>
        <v>0</v>
      </c>
      <c r="BL240" s="18" t="s">
        <v>155</v>
      </c>
      <c r="BM240" s="182" t="s">
        <v>1124</v>
      </c>
    </row>
    <row r="241" s="2" customFormat="1">
      <c r="A241" s="37"/>
      <c r="B241" s="38"/>
      <c r="C241" s="37"/>
      <c r="D241" s="184" t="s">
        <v>140</v>
      </c>
      <c r="E241" s="37"/>
      <c r="F241" s="185" t="s">
        <v>448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140</v>
      </c>
      <c r="AU241" s="18" t="s">
        <v>83</v>
      </c>
    </row>
    <row r="242" s="2" customFormat="1">
      <c r="A242" s="37"/>
      <c r="B242" s="38"/>
      <c r="C242" s="37"/>
      <c r="D242" s="189" t="s">
        <v>142</v>
      </c>
      <c r="E242" s="37"/>
      <c r="F242" s="190" t="s">
        <v>449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142</v>
      </c>
      <c r="AU242" s="18" t="s">
        <v>83</v>
      </c>
    </row>
    <row r="243" s="13" customFormat="1">
      <c r="A243" s="13"/>
      <c r="B243" s="196"/>
      <c r="C243" s="13"/>
      <c r="D243" s="184" t="s">
        <v>237</v>
      </c>
      <c r="E243" s="197" t="s">
        <v>1</v>
      </c>
      <c r="F243" s="198" t="s">
        <v>1125</v>
      </c>
      <c r="G243" s="13"/>
      <c r="H243" s="199">
        <v>295</v>
      </c>
      <c r="I243" s="200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237</v>
      </c>
      <c r="AU243" s="197" t="s">
        <v>83</v>
      </c>
      <c r="AV243" s="13" t="s">
        <v>83</v>
      </c>
      <c r="AW243" s="13" t="s">
        <v>30</v>
      </c>
      <c r="AX243" s="13" t="s">
        <v>81</v>
      </c>
      <c r="AY243" s="197" t="s">
        <v>130</v>
      </c>
    </row>
    <row r="244" s="2" customFormat="1" ht="21.75" customHeight="1">
      <c r="A244" s="37"/>
      <c r="B244" s="170"/>
      <c r="C244" s="171" t="s">
        <v>437</v>
      </c>
      <c r="D244" s="171" t="s">
        <v>133</v>
      </c>
      <c r="E244" s="172" t="s">
        <v>452</v>
      </c>
      <c r="F244" s="173" t="s">
        <v>453</v>
      </c>
      <c r="G244" s="174" t="s">
        <v>304</v>
      </c>
      <c r="H244" s="175">
        <v>295</v>
      </c>
      <c r="I244" s="176"/>
      <c r="J244" s="177">
        <f>ROUND(I244*H244,2)</f>
        <v>0</v>
      </c>
      <c r="K244" s="173" t="s">
        <v>137</v>
      </c>
      <c r="L244" s="38"/>
      <c r="M244" s="178" t="s">
        <v>1</v>
      </c>
      <c r="N244" s="179" t="s">
        <v>38</v>
      </c>
      <c r="O244" s="76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155</v>
      </c>
      <c r="AT244" s="182" t="s">
        <v>133</v>
      </c>
      <c r="AU244" s="182" t="s">
        <v>83</v>
      </c>
      <c r="AY244" s="18" t="s">
        <v>130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81</v>
      </c>
      <c r="BK244" s="183">
        <f>ROUND(I244*H244,2)</f>
        <v>0</v>
      </c>
      <c r="BL244" s="18" t="s">
        <v>155</v>
      </c>
      <c r="BM244" s="182" t="s">
        <v>1126</v>
      </c>
    </row>
    <row r="245" s="2" customFormat="1">
      <c r="A245" s="37"/>
      <c r="B245" s="38"/>
      <c r="C245" s="37"/>
      <c r="D245" s="184" t="s">
        <v>140</v>
      </c>
      <c r="E245" s="37"/>
      <c r="F245" s="185" t="s">
        <v>455</v>
      </c>
      <c r="G245" s="37"/>
      <c r="H245" s="37"/>
      <c r="I245" s="186"/>
      <c r="J245" s="37"/>
      <c r="K245" s="37"/>
      <c r="L245" s="38"/>
      <c r="M245" s="187"/>
      <c r="N245" s="188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140</v>
      </c>
      <c r="AU245" s="18" t="s">
        <v>83</v>
      </c>
    </row>
    <row r="246" s="2" customFormat="1">
      <c r="A246" s="37"/>
      <c r="B246" s="38"/>
      <c r="C246" s="37"/>
      <c r="D246" s="189" t="s">
        <v>142</v>
      </c>
      <c r="E246" s="37"/>
      <c r="F246" s="190" t="s">
        <v>456</v>
      </c>
      <c r="G246" s="37"/>
      <c r="H246" s="37"/>
      <c r="I246" s="186"/>
      <c r="J246" s="37"/>
      <c r="K246" s="37"/>
      <c r="L246" s="38"/>
      <c r="M246" s="187"/>
      <c r="N246" s="18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142</v>
      </c>
      <c r="AU246" s="18" t="s">
        <v>83</v>
      </c>
    </row>
    <row r="247" s="2" customFormat="1" ht="24.15" customHeight="1">
      <c r="A247" s="37"/>
      <c r="B247" s="170"/>
      <c r="C247" s="171" t="s">
        <v>465</v>
      </c>
      <c r="D247" s="171" t="s">
        <v>133</v>
      </c>
      <c r="E247" s="172" t="s">
        <v>458</v>
      </c>
      <c r="F247" s="173" t="s">
        <v>459</v>
      </c>
      <c r="G247" s="174" t="s">
        <v>304</v>
      </c>
      <c r="H247" s="175">
        <v>1180</v>
      </c>
      <c r="I247" s="176"/>
      <c r="J247" s="177">
        <f>ROUND(I247*H247,2)</f>
        <v>0</v>
      </c>
      <c r="K247" s="173" t="s">
        <v>137</v>
      </c>
      <c r="L247" s="38"/>
      <c r="M247" s="178" t="s">
        <v>1</v>
      </c>
      <c r="N247" s="179" t="s">
        <v>38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155</v>
      </c>
      <c r="AT247" s="182" t="s">
        <v>133</v>
      </c>
      <c r="AU247" s="182" t="s">
        <v>83</v>
      </c>
      <c r="AY247" s="18" t="s">
        <v>130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81</v>
      </c>
      <c r="BK247" s="183">
        <f>ROUND(I247*H247,2)</f>
        <v>0</v>
      </c>
      <c r="BL247" s="18" t="s">
        <v>155</v>
      </c>
      <c r="BM247" s="182" t="s">
        <v>1127</v>
      </c>
    </row>
    <row r="248" s="2" customFormat="1">
      <c r="A248" s="37"/>
      <c r="B248" s="38"/>
      <c r="C248" s="37"/>
      <c r="D248" s="184" t="s">
        <v>140</v>
      </c>
      <c r="E248" s="37"/>
      <c r="F248" s="185" t="s">
        <v>461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140</v>
      </c>
      <c r="AU248" s="18" t="s">
        <v>83</v>
      </c>
    </row>
    <row r="249" s="2" customFormat="1">
      <c r="A249" s="37"/>
      <c r="B249" s="38"/>
      <c r="C249" s="37"/>
      <c r="D249" s="189" t="s">
        <v>142</v>
      </c>
      <c r="E249" s="37"/>
      <c r="F249" s="190" t="s">
        <v>462</v>
      </c>
      <c r="G249" s="37"/>
      <c r="H249" s="37"/>
      <c r="I249" s="186"/>
      <c r="J249" s="37"/>
      <c r="K249" s="37"/>
      <c r="L249" s="38"/>
      <c r="M249" s="187"/>
      <c r="N249" s="188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142</v>
      </c>
      <c r="AU249" s="18" t="s">
        <v>83</v>
      </c>
    </row>
    <row r="250" s="13" customFormat="1">
      <c r="A250" s="13"/>
      <c r="B250" s="196"/>
      <c r="C250" s="13"/>
      <c r="D250" s="184" t="s">
        <v>237</v>
      </c>
      <c r="E250" s="13"/>
      <c r="F250" s="198" t="s">
        <v>1128</v>
      </c>
      <c r="G250" s="13"/>
      <c r="H250" s="199">
        <v>1180</v>
      </c>
      <c r="I250" s="200"/>
      <c r="J250" s="13"/>
      <c r="K250" s="13"/>
      <c r="L250" s="196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237</v>
      </c>
      <c r="AU250" s="197" t="s">
        <v>83</v>
      </c>
      <c r="AV250" s="13" t="s">
        <v>83</v>
      </c>
      <c r="AW250" s="13" t="s">
        <v>3</v>
      </c>
      <c r="AX250" s="13" t="s">
        <v>81</v>
      </c>
      <c r="AY250" s="197" t="s">
        <v>130</v>
      </c>
    </row>
    <row r="251" s="12" customFormat="1" ht="22.8" customHeight="1">
      <c r="A251" s="12"/>
      <c r="B251" s="157"/>
      <c r="C251" s="12"/>
      <c r="D251" s="158" t="s">
        <v>72</v>
      </c>
      <c r="E251" s="168" t="s">
        <v>149</v>
      </c>
      <c r="F251" s="168" t="s">
        <v>484</v>
      </c>
      <c r="G251" s="12"/>
      <c r="H251" s="12"/>
      <c r="I251" s="160"/>
      <c r="J251" s="169">
        <f>BK251</f>
        <v>0</v>
      </c>
      <c r="K251" s="12"/>
      <c r="L251" s="157"/>
      <c r="M251" s="162"/>
      <c r="N251" s="163"/>
      <c r="O251" s="163"/>
      <c r="P251" s="164">
        <f>SUM(P252:P256)</f>
        <v>0</v>
      </c>
      <c r="Q251" s="163"/>
      <c r="R251" s="164">
        <f>SUM(R252:R256)</f>
        <v>0</v>
      </c>
      <c r="S251" s="163"/>
      <c r="T251" s="165">
        <f>SUM(T252:T256)</f>
        <v>0.88000000000000012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8" t="s">
        <v>81</v>
      </c>
      <c r="AT251" s="166" t="s">
        <v>72</v>
      </c>
      <c r="AU251" s="166" t="s">
        <v>81</v>
      </c>
      <c r="AY251" s="158" t="s">
        <v>130</v>
      </c>
      <c r="BK251" s="167">
        <f>SUM(BK252:BK256)</f>
        <v>0</v>
      </c>
    </row>
    <row r="252" s="2" customFormat="1" ht="24.15" customHeight="1">
      <c r="A252" s="37"/>
      <c r="B252" s="170"/>
      <c r="C252" s="171" t="s">
        <v>472</v>
      </c>
      <c r="D252" s="171" t="s">
        <v>133</v>
      </c>
      <c r="E252" s="172" t="s">
        <v>486</v>
      </c>
      <c r="F252" s="173" t="s">
        <v>487</v>
      </c>
      <c r="G252" s="174" t="s">
        <v>304</v>
      </c>
      <c r="H252" s="175">
        <v>0.40000000000000002</v>
      </c>
      <c r="I252" s="176"/>
      <c r="J252" s="177">
        <f>ROUND(I252*H252,2)</f>
        <v>0</v>
      </c>
      <c r="K252" s="173" t="s">
        <v>137</v>
      </c>
      <c r="L252" s="38"/>
      <c r="M252" s="178" t="s">
        <v>1</v>
      </c>
      <c r="N252" s="179" t="s">
        <v>38</v>
      </c>
      <c r="O252" s="76"/>
      <c r="P252" s="180">
        <f>O252*H252</f>
        <v>0</v>
      </c>
      <c r="Q252" s="180">
        <v>0</v>
      </c>
      <c r="R252" s="180">
        <f>Q252*H252</f>
        <v>0</v>
      </c>
      <c r="S252" s="180">
        <v>2.2000000000000002</v>
      </c>
      <c r="T252" s="181">
        <f>S252*H252</f>
        <v>0.88000000000000012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2" t="s">
        <v>155</v>
      </c>
      <c r="AT252" s="182" t="s">
        <v>133</v>
      </c>
      <c r="AU252" s="182" t="s">
        <v>83</v>
      </c>
      <c r="AY252" s="18" t="s">
        <v>130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8" t="s">
        <v>81</v>
      </c>
      <c r="BK252" s="183">
        <f>ROUND(I252*H252,2)</f>
        <v>0</v>
      </c>
      <c r="BL252" s="18" t="s">
        <v>155</v>
      </c>
      <c r="BM252" s="182" t="s">
        <v>1129</v>
      </c>
    </row>
    <row r="253" s="2" customFormat="1">
      <c r="A253" s="37"/>
      <c r="B253" s="38"/>
      <c r="C253" s="37"/>
      <c r="D253" s="184" t="s">
        <v>140</v>
      </c>
      <c r="E253" s="37"/>
      <c r="F253" s="185" t="s">
        <v>489</v>
      </c>
      <c r="G253" s="37"/>
      <c r="H253" s="37"/>
      <c r="I253" s="186"/>
      <c r="J253" s="37"/>
      <c r="K253" s="37"/>
      <c r="L253" s="38"/>
      <c r="M253" s="187"/>
      <c r="N253" s="188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140</v>
      </c>
      <c r="AU253" s="18" t="s">
        <v>83</v>
      </c>
    </row>
    <row r="254" s="2" customFormat="1">
      <c r="A254" s="37"/>
      <c r="B254" s="38"/>
      <c r="C254" s="37"/>
      <c r="D254" s="189" t="s">
        <v>142</v>
      </c>
      <c r="E254" s="37"/>
      <c r="F254" s="190" t="s">
        <v>490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142</v>
      </c>
      <c r="AU254" s="18" t="s">
        <v>83</v>
      </c>
    </row>
    <row r="255" s="13" customFormat="1">
      <c r="A255" s="13"/>
      <c r="B255" s="196"/>
      <c r="C255" s="13"/>
      <c r="D255" s="184" t="s">
        <v>237</v>
      </c>
      <c r="E255" s="197" t="s">
        <v>1</v>
      </c>
      <c r="F255" s="198" t="s">
        <v>1130</v>
      </c>
      <c r="G255" s="13"/>
      <c r="H255" s="199">
        <v>0.40000000000000002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237</v>
      </c>
      <c r="AU255" s="197" t="s">
        <v>83</v>
      </c>
      <c r="AV255" s="13" t="s">
        <v>83</v>
      </c>
      <c r="AW255" s="13" t="s">
        <v>30</v>
      </c>
      <c r="AX255" s="13" t="s">
        <v>73</v>
      </c>
      <c r="AY255" s="197" t="s">
        <v>130</v>
      </c>
    </row>
    <row r="256" s="14" customFormat="1">
      <c r="A256" s="14"/>
      <c r="B256" s="204"/>
      <c r="C256" s="14"/>
      <c r="D256" s="184" t="s">
        <v>237</v>
      </c>
      <c r="E256" s="205" t="s">
        <v>1</v>
      </c>
      <c r="F256" s="206" t="s">
        <v>295</v>
      </c>
      <c r="G256" s="14"/>
      <c r="H256" s="207">
        <v>0.40000000000000002</v>
      </c>
      <c r="I256" s="208"/>
      <c r="J256" s="14"/>
      <c r="K256" s="14"/>
      <c r="L256" s="204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237</v>
      </c>
      <c r="AU256" s="205" t="s">
        <v>83</v>
      </c>
      <c r="AV256" s="14" t="s">
        <v>155</v>
      </c>
      <c r="AW256" s="14" t="s">
        <v>30</v>
      </c>
      <c r="AX256" s="14" t="s">
        <v>81</v>
      </c>
      <c r="AY256" s="205" t="s">
        <v>130</v>
      </c>
    </row>
    <row r="257" s="12" customFormat="1" ht="22.8" customHeight="1">
      <c r="A257" s="12"/>
      <c r="B257" s="157"/>
      <c r="C257" s="12"/>
      <c r="D257" s="158" t="s">
        <v>72</v>
      </c>
      <c r="E257" s="168" t="s">
        <v>129</v>
      </c>
      <c r="F257" s="168" t="s">
        <v>501</v>
      </c>
      <c r="G257" s="12"/>
      <c r="H257" s="12"/>
      <c r="I257" s="160"/>
      <c r="J257" s="169">
        <f>BK257</f>
        <v>0</v>
      </c>
      <c r="K257" s="12"/>
      <c r="L257" s="157"/>
      <c r="M257" s="162"/>
      <c r="N257" s="163"/>
      <c r="O257" s="163"/>
      <c r="P257" s="164">
        <f>SUM(P258:P291)</f>
        <v>0</v>
      </c>
      <c r="Q257" s="163"/>
      <c r="R257" s="164">
        <f>SUM(R258:R291)</f>
        <v>1412.4846300000002</v>
      </c>
      <c r="S257" s="163"/>
      <c r="T257" s="165">
        <f>SUM(T258:T291)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8" t="s">
        <v>81</v>
      </c>
      <c r="AT257" s="166" t="s">
        <v>72</v>
      </c>
      <c r="AU257" s="166" t="s">
        <v>81</v>
      </c>
      <c r="AY257" s="158" t="s">
        <v>130</v>
      </c>
      <c r="BK257" s="167">
        <f>SUM(BK258:BK291)</f>
        <v>0</v>
      </c>
    </row>
    <row r="258" s="2" customFormat="1" ht="24.15" customHeight="1">
      <c r="A258" s="37"/>
      <c r="B258" s="170"/>
      <c r="C258" s="171" t="s">
        <v>477</v>
      </c>
      <c r="D258" s="171" t="s">
        <v>133</v>
      </c>
      <c r="E258" s="172" t="s">
        <v>1131</v>
      </c>
      <c r="F258" s="173" t="s">
        <v>1132</v>
      </c>
      <c r="G258" s="174" t="s">
        <v>233</v>
      </c>
      <c r="H258" s="175">
        <v>979</v>
      </c>
      <c r="I258" s="176"/>
      <c r="J258" s="177">
        <f>ROUND(I258*H258,2)</f>
        <v>0</v>
      </c>
      <c r="K258" s="173" t="s">
        <v>137</v>
      </c>
      <c r="L258" s="38"/>
      <c r="M258" s="178" t="s">
        <v>1</v>
      </c>
      <c r="N258" s="179" t="s">
        <v>38</v>
      </c>
      <c r="O258" s="76"/>
      <c r="P258" s="180">
        <f>O258*H258</f>
        <v>0</v>
      </c>
      <c r="Q258" s="180">
        <v>0.34499999999999997</v>
      </c>
      <c r="R258" s="180">
        <f>Q258*H258</f>
        <v>337.755</v>
      </c>
      <c r="S258" s="180">
        <v>0</v>
      </c>
      <c r="T258" s="18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2" t="s">
        <v>155</v>
      </c>
      <c r="AT258" s="182" t="s">
        <v>133</v>
      </c>
      <c r="AU258" s="182" t="s">
        <v>83</v>
      </c>
      <c r="AY258" s="18" t="s">
        <v>130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8" t="s">
        <v>81</v>
      </c>
      <c r="BK258" s="183">
        <f>ROUND(I258*H258,2)</f>
        <v>0</v>
      </c>
      <c r="BL258" s="18" t="s">
        <v>155</v>
      </c>
      <c r="BM258" s="182" t="s">
        <v>1133</v>
      </c>
    </row>
    <row r="259" s="2" customFormat="1">
      <c r="A259" s="37"/>
      <c r="B259" s="38"/>
      <c r="C259" s="37"/>
      <c r="D259" s="184" t="s">
        <v>140</v>
      </c>
      <c r="E259" s="37"/>
      <c r="F259" s="185" t="s">
        <v>1134</v>
      </c>
      <c r="G259" s="37"/>
      <c r="H259" s="37"/>
      <c r="I259" s="186"/>
      <c r="J259" s="37"/>
      <c r="K259" s="37"/>
      <c r="L259" s="38"/>
      <c r="M259" s="187"/>
      <c r="N259" s="188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140</v>
      </c>
      <c r="AU259" s="18" t="s">
        <v>83</v>
      </c>
    </row>
    <row r="260" s="2" customFormat="1">
      <c r="A260" s="37"/>
      <c r="B260" s="38"/>
      <c r="C260" s="37"/>
      <c r="D260" s="189" t="s">
        <v>142</v>
      </c>
      <c r="E260" s="37"/>
      <c r="F260" s="190" t="s">
        <v>1135</v>
      </c>
      <c r="G260" s="37"/>
      <c r="H260" s="37"/>
      <c r="I260" s="186"/>
      <c r="J260" s="37"/>
      <c r="K260" s="37"/>
      <c r="L260" s="38"/>
      <c r="M260" s="187"/>
      <c r="N260" s="188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142</v>
      </c>
      <c r="AU260" s="18" t="s">
        <v>83</v>
      </c>
    </row>
    <row r="261" s="13" customFormat="1">
      <c r="A261" s="13"/>
      <c r="B261" s="196"/>
      <c r="C261" s="13"/>
      <c r="D261" s="184" t="s">
        <v>237</v>
      </c>
      <c r="E261" s="197" t="s">
        <v>1</v>
      </c>
      <c r="F261" s="198" t="s">
        <v>1136</v>
      </c>
      <c r="G261" s="13"/>
      <c r="H261" s="199">
        <v>979</v>
      </c>
      <c r="I261" s="200"/>
      <c r="J261" s="13"/>
      <c r="K261" s="13"/>
      <c r="L261" s="196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237</v>
      </c>
      <c r="AU261" s="197" t="s">
        <v>83</v>
      </c>
      <c r="AV261" s="13" t="s">
        <v>83</v>
      </c>
      <c r="AW261" s="13" t="s">
        <v>30</v>
      </c>
      <c r="AX261" s="13" t="s">
        <v>81</v>
      </c>
      <c r="AY261" s="197" t="s">
        <v>130</v>
      </c>
    </row>
    <row r="262" s="2" customFormat="1" ht="24.15" customHeight="1">
      <c r="A262" s="37"/>
      <c r="B262" s="170"/>
      <c r="C262" s="171" t="s">
        <v>485</v>
      </c>
      <c r="D262" s="171" t="s">
        <v>133</v>
      </c>
      <c r="E262" s="172" t="s">
        <v>1137</v>
      </c>
      <c r="F262" s="173" t="s">
        <v>1138</v>
      </c>
      <c r="G262" s="174" t="s">
        <v>233</v>
      </c>
      <c r="H262" s="175">
        <v>1016</v>
      </c>
      <c r="I262" s="176"/>
      <c r="J262" s="177">
        <f>ROUND(I262*H262,2)</f>
        <v>0</v>
      </c>
      <c r="K262" s="173" t="s">
        <v>137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0.57499999999999996</v>
      </c>
      <c r="R262" s="180">
        <f>Q262*H262</f>
        <v>584.19999999999993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155</v>
      </c>
      <c r="AT262" s="182" t="s">
        <v>133</v>
      </c>
      <c r="AU262" s="182" t="s">
        <v>83</v>
      </c>
      <c r="AY262" s="18" t="s">
        <v>130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155</v>
      </c>
      <c r="BM262" s="182" t="s">
        <v>1139</v>
      </c>
    </row>
    <row r="263" s="2" customFormat="1">
      <c r="A263" s="37"/>
      <c r="B263" s="38"/>
      <c r="C263" s="37"/>
      <c r="D263" s="184" t="s">
        <v>140</v>
      </c>
      <c r="E263" s="37"/>
      <c r="F263" s="185" t="s">
        <v>1140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140</v>
      </c>
      <c r="AU263" s="18" t="s">
        <v>83</v>
      </c>
    </row>
    <row r="264" s="2" customFormat="1">
      <c r="A264" s="37"/>
      <c r="B264" s="38"/>
      <c r="C264" s="37"/>
      <c r="D264" s="189" t="s">
        <v>142</v>
      </c>
      <c r="E264" s="37"/>
      <c r="F264" s="190" t="s">
        <v>1141</v>
      </c>
      <c r="G264" s="37"/>
      <c r="H264" s="37"/>
      <c r="I264" s="186"/>
      <c r="J264" s="37"/>
      <c r="K264" s="37"/>
      <c r="L264" s="38"/>
      <c r="M264" s="187"/>
      <c r="N264" s="188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142</v>
      </c>
      <c r="AU264" s="18" t="s">
        <v>83</v>
      </c>
    </row>
    <row r="265" s="13" customFormat="1">
      <c r="A265" s="13"/>
      <c r="B265" s="196"/>
      <c r="C265" s="13"/>
      <c r="D265" s="184" t="s">
        <v>237</v>
      </c>
      <c r="E265" s="197" t="s">
        <v>1</v>
      </c>
      <c r="F265" s="198" t="s">
        <v>1142</v>
      </c>
      <c r="G265" s="13"/>
      <c r="H265" s="199">
        <v>1016</v>
      </c>
      <c r="I265" s="200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237</v>
      </c>
      <c r="AU265" s="197" t="s">
        <v>83</v>
      </c>
      <c r="AV265" s="13" t="s">
        <v>83</v>
      </c>
      <c r="AW265" s="13" t="s">
        <v>30</v>
      </c>
      <c r="AX265" s="13" t="s">
        <v>81</v>
      </c>
      <c r="AY265" s="197" t="s">
        <v>130</v>
      </c>
    </row>
    <row r="266" s="2" customFormat="1" ht="24.15" customHeight="1">
      <c r="A266" s="37"/>
      <c r="B266" s="170"/>
      <c r="C266" s="171" t="s">
        <v>494</v>
      </c>
      <c r="D266" s="171" t="s">
        <v>133</v>
      </c>
      <c r="E266" s="172" t="s">
        <v>1143</v>
      </c>
      <c r="F266" s="173" t="s">
        <v>1144</v>
      </c>
      <c r="G266" s="174" t="s">
        <v>233</v>
      </c>
      <c r="H266" s="175">
        <v>979</v>
      </c>
      <c r="I266" s="176"/>
      <c r="J266" s="177">
        <f>ROUND(I266*H266,2)</f>
        <v>0</v>
      </c>
      <c r="K266" s="173" t="s">
        <v>137</v>
      </c>
      <c r="L266" s="38"/>
      <c r="M266" s="178" t="s">
        <v>1</v>
      </c>
      <c r="N266" s="179" t="s">
        <v>38</v>
      </c>
      <c r="O266" s="76"/>
      <c r="P266" s="180">
        <f>O266*H266</f>
        <v>0</v>
      </c>
      <c r="Q266" s="180">
        <v>0.089219999999999994</v>
      </c>
      <c r="R266" s="180">
        <f>Q266*H266</f>
        <v>87.346379999999996</v>
      </c>
      <c r="S266" s="180">
        <v>0</v>
      </c>
      <c r="T266" s="18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2" t="s">
        <v>155</v>
      </c>
      <c r="AT266" s="182" t="s">
        <v>133</v>
      </c>
      <c r="AU266" s="182" t="s">
        <v>83</v>
      </c>
      <c r="AY266" s="18" t="s">
        <v>130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8" t="s">
        <v>81</v>
      </c>
      <c r="BK266" s="183">
        <f>ROUND(I266*H266,2)</f>
        <v>0</v>
      </c>
      <c r="BL266" s="18" t="s">
        <v>155</v>
      </c>
      <c r="BM266" s="182" t="s">
        <v>1145</v>
      </c>
    </row>
    <row r="267" s="2" customFormat="1">
      <c r="A267" s="37"/>
      <c r="B267" s="38"/>
      <c r="C267" s="37"/>
      <c r="D267" s="184" t="s">
        <v>140</v>
      </c>
      <c r="E267" s="37"/>
      <c r="F267" s="185" t="s">
        <v>1146</v>
      </c>
      <c r="G267" s="37"/>
      <c r="H267" s="37"/>
      <c r="I267" s="186"/>
      <c r="J267" s="37"/>
      <c r="K267" s="37"/>
      <c r="L267" s="38"/>
      <c r="M267" s="187"/>
      <c r="N267" s="188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140</v>
      </c>
      <c r="AU267" s="18" t="s">
        <v>83</v>
      </c>
    </row>
    <row r="268" s="2" customFormat="1">
      <c r="A268" s="37"/>
      <c r="B268" s="38"/>
      <c r="C268" s="37"/>
      <c r="D268" s="189" t="s">
        <v>142</v>
      </c>
      <c r="E268" s="37"/>
      <c r="F268" s="190" t="s">
        <v>1147</v>
      </c>
      <c r="G268" s="37"/>
      <c r="H268" s="37"/>
      <c r="I268" s="186"/>
      <c r="J268" s="37"/>
      <c r="K268" s="37"/>
      <c r="L268" s="38"/>
      <c r="M268" s="187"/>
      <c r="N268" s="18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142</v>
      </c>
      <c r="AU268" s="18" t="s">
        <v>83</v>
      </c>
    </row>
    <row r="269" s="15" customFormat="1">
      <c r="A269" s="15"/>
      <c r="B269" s="212"/>
      <c r="C269" s="15"/>
      <c r="D269" s="184" t="s">
        <v>237</v>
      </c>
      <c r="E269" s="213" t="s">
        <v>1</v>
      </c>
      <c r="F269" s="214" t="s">
        <v>1148</v>
      </c>
      <c r="G269" s="15"/>
      <c r="H269" s="213" t="s">
        <v>1</v>
      </c>
      <c r="I269" s="215"/>
      <c r="J269" s="15"/>
      <c r="K269" s="15"/>
      <c r="L269" s="212"/>
      <c r="M269" s="216"/>
      <c r="N269" s="217"/>
      <c r="O269" s="217"/>
      <c r="P269" s="217"/>
      <c r="Q269" s="217"/>
      <c r="R269" s="217"/>
      <c r="S269" s="217"/>
      <c r="T269" s="21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3" t="s">
        <v>237</v>
      </c>
      <c r="AU269" s="213" t="s">
        <v>83</v>
      </c>
      <c r="AV269" s="15" t="s">
        <v>81</v>
      </c>
      <c r="AW269" s="15" t="s">
        <v>30</v>
      </c>
      <c r="AX269" s="15" t="s">
        <v>73</v>
      </c>
      <c r="AY269" s="213" t="s">
        <v>130</v>
      </c>
    </row>
    <row r="270" s="13" customFormat="1">
      <c r="A270" s="13"/>
      <c r="B270" s="196"/>
      <c r="C270" s="13"/>
      <c r="D270" s="184" t="s">
        <v>237</v>
      </c>
      <c r="E270" s="197" t="s">
        <v>1</v>
      </c>
      <c r="F270" s="198" t="s">
        <v>1149</v>
      </c>
      <c r="G270" s="13"/>
      <c r="H270" s="199">
        <v>977</v>
      </c>
      <c r="I270" s="200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237</v>
      </c>
      <c r="AU270" s="197" t="s">
        <v>83</v>
      </c>
      <c r="AV270" s="13" t="s">
        <v>83</v>
      </c>
      <c r="AW270" s="13" t="s">
        <v>30</v>
      </c>
      <c r="AX270" s="13" t="s">
        <v>73</v>
      </c>
      <c r="AY270" s="197" t="s">
        <v>130</v>
      </c>
    </row>
    <row r="271" s="13" customFormat="1">
      <c r="A271" s="13"/>
      <c r="B271" s="196"/>
      <c r="C271" s="13"/>
      <c r="D271" s="184" t="s">
        <v>237</v>
      </c>
      <c r="E271" s="197" t="s">
        <v>1</v>
      </c>
      <c r="F271" s="198" t="s">
        <v>1150</v>
      </c>
      <c r="G271" s="13"/>
      <c r="H271" s="199">
        <v>2</v>
      </c>
      <c r="I271" s="200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237</v>
      </c>
      <c r="AU271" s="197" t="s">
        <v>83</v>
      </c>
      <c r="AV271" s="13" t="s">
        <v>83</v>
      </c>
      <c r="AW271" s="13" t="s">
        <v>30</v>
      </c>
      <c r="AX271" s="13" t="s">
        <v>73</v>
      </c>
      <c r="AY271" s="197" t="s">
        <v>130</v>
      </c>
    </row>
    <row r="272" s="14" customFormat="1">
      <c r="A272" s="14"/>
      <c r="B272" s="204"/>
      <c r="C272" s="14"/>
      <c r="D272" s="184" t="s">
        <v>237</v>
      </c>
      <c r="E272" s="205" t="s">
        <v>1</v>
      </c>
      <c r="F272" s="206" t="s">
        <v>295</v>
      </c>
      <c r="G272" s="14"/>
      <c r="H272" s="207">
        <v>979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237</v>
      </c>
      <c r="AU272" s="205" t="s">
        <v>83</v>
      </c>
      <c r="AV272" s="14" t="s">
        <v>155</v>
      </c>
      <c r="AW272" s="14" t="s">
        <v>30</v>
      </c>
      <c r="AX272" s="14" t="s">
        <v>81</v>
      </c>
      <c r="AY272" s="205" t="s">
        <v>130</v>
      </c>
    </row>
    <row r="273" s="2" customFormat="1" ht="24.15" customHeight="1">
      <c r="A273" s="37"/>
      <c r="B273" s="170"/>
      <c r="C273" s="219" t="s">
        <v>502</v>
      </c>
      <c r="D273" s="219" t="s">
        <v>406</v>
      </c>
      <c r="E273" s="220" t="s">
        <v>1151</v>
      </c>
      <c r="F273" s="221" t="s">
        <v>1152</v>
      </c>
      <c r="G273" s="222" t="s">
        <v>233</v>
      </c>
      <c r="H273" s="223">
        <v>986.76999999999998</v>
      </c>
      <c r="I273" s="224"/>
      <c r="J273" s="225">
        <f>ROUND(I273*H273,2)</f>
        <v>0</v>
      </c>
      <c r="K273" s="221" t="s">
        <v>137</v>
      </c>
      <c r="L273" s="226"/>
      <c r="M273" s="227" t="s">
        <v>1</v>
      </c>
      <c r="N273" s="228" t="s">
        <v>38</v>
      </c>
      <c r="O273" s="76"/>
      <c r="P273" s="180">
        <f>O273*H273</f>
        <v>0</v>
      </c>
      <c r="Q273" s="180">
        <v>0.13200000000000001</v>
      </c>
      <c r="R273" s="180">
        <f>Q273*H273</f>
        <v>130.25363999999999</v>
      </c>
      <c r="S273" s="180">
        <v>0</v>
      </c>
      <c r="T273" s="181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2" t="s">
        <v>177</v>
      </c>
      <c r="AT273" s="182" t="s">
        <v>406</v>
      </c>
      <c r="AU273" s="182" t="s">
        <v>83</v>
      </c>
      <c r="AY273" s="18" t="s">
        <v>130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8" t="s">
        <v>81</v>
      </c>
      <c r="BK273" s="183">
        <f>ROUND(I273*H273,2)</f>
        <v>0</v>
      </c>
      <c r="BL273" s="18" t="s">
        <v>155</v>
      </c>
      <c r="BM273" s="182" t="s">
        <v>1153</v>
      </c>
    </row>
    <row r="274" s="2" customFormat="1">
      <c r="A274" s="37"/>
      <c r="B274" s="38"/>
      <c r="C274" s="37"/>
      <c r="D274" s="184" t="s">
        <v>140</v>
      </c>
      <c r="E274" s="37"/>
      <c r="F274" s="185" t="s">
        <v>1152</v>
      </c>
      <c r="G274" s="37"/>
      <c r="H274" s="37"/>
      <c r="I274" s="186"/>
      <c r="J274" s="37"/>
      <c r="K274" s="37"/>
      <c r="L274" s="38"/>
      <c r="M274" s="187"/>
      <c r="N274" s="188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140</v>
      </c>
      <c r="AU274" s="18" t="s">
        <v>83</v>
      </c>
    </row>
    <row r="275" s="13" customFormat="1">
      <c r="A275" s="13"/>
      <c r="B275" s="196"/>
      <c r="C275" s="13"/>
      <c r="D275" s="184" t="s">
        <v>237</v>
      </c>
      <c r="E275" s="13"/>
      <c r="F275" s="198" t="s">
        <v>1154</v>
      </c>
      <c r="G275" s="13"/>
      <c r="H275" s="199">
        <v>986.76999999999998</v>
      </c>
      <c r="I275" s="200"/>
      <c r="J275" s="13"/>
      <c r="K275" s="13"/>
      <c r="L275" s="196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7" t="s">
        <v>237</v>
      </c>
      <c r="AU275" s="197" t="s">
        <v>83</v>
      </c>
      <c r="AV275" s="13" t="s">
        <v>83</v>
      </c>
      <c r="AW275" s="13" t="s">
        <v>3</v>
      </c>
      <c r="AX275" s="13" t="s">
        <v>81</v>
      </c>
      <c r="AY275" s="197" t="s">
        <v>130</v>
      </c>
    </row>
    <row r="276" s="2" customFormat="1" ht="24.15" customHeight="1">
      <c r="A276" s="37"/>
      <c r="B276" s="170"/>
      <c r="C276" s="219" t="s">
        <v>508</v>
      </c>
      <c r="D276" s="219" t="s">
        <v>406</v>
      </c>
      <c r="E276" s="220" t="s">
        <v>1155</v>
      </c>
      <c r="F276" s="221" t="s">
        <v>1156</v>
      </c>
      <c r="G276" s="222" t="s">
        <v>233</v>
      </c>
      <c r="H276" s="223">
        <v>2.02</v>
      </c>
      <c r="I276" s="224"/>
      <c r="J276" s="225">
        <f>ROUND(I276*H276,2)</f>
        <v>0</v>
      </c>
      <c r="K276" s="221" t="s">
        <v>137</v>
      </c>
      <c r="L276" s="226"/>
      <c r="M276" s="227" t="s">
        <v>1</v>
      </c>
      <c r="N276" s="228" t="s">
        <v>38</v>
      </c>
      <c r="O276" s="76"/>
      <c r="P276" s="180">
        <f>O276*H276</f>
        <v>0</v>
      </c>
      <c r="Q276" s="180">
        <v>0.13100000000000001</v>
      </c>
      <c r="R276" s="180">
        <f>Q276*H276</f>
        <v>0.26462000000000002</v>
      </c>
      <c r="S276" s="180">
        <v>0</v>
      </c>
      <c r="T276" s="18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2" t="s">
        <v>177</v>
      </c>
      <c r="AT276" s="182" t="s">
        <v>406</v>
      </c>
      <c r="AU276" s="182" t="s">
        <v>83</v>
      </c>
      <c r="AY276" s="18" t="s">
        <v>130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8" t="s">
        <v>81</v>
      </c>
      <c r="BK276" s="183">
        <f>ROUND(I276*H276,2)</f>
        <v>0</v>
      </c>
      <c r="BL276" s="18" t="s">
        <v>155</v>
      </c>
      <c r="BM276" s="182" t="s">
        <v>1157</v>
      </c>
    </row>
    <row r="277" s="2" customFormat="1">
      <c r="A277" s="37"/>
      <c r="B277" s="38"/>
      <c r="C277" s="37"/>
      <c r="D277" s="184" t="s">
        <v>140</v>
      </c>
      <c r="E277" s="37"/>
      <c r="F277" s="185" t="s">
        <v>1156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140</v>
      </c>
      <c r="AU277" s="18" t="s">
        <v>83</v>
      </c>
    </row>
    <row r="278" s="13" customFormat="1">
      <c r="A278" s="13"/>
      <c r="B278" s="196"/>
      <c r="C278" s="13"/>
      <c r="D278" s="184" t="s">
        <v>237</v>
      </c>
      <c r="E278" s="13"/>
      <c r="F278" s="198" t="s">
        <v>1158</v>
      </c>
      <c r="G278" s="13"/>
      <c r="H278" s="199">
        <v>2.02</v>
      </c>
      <c r="I278" s="200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237</v>
      </c>
      <c r="AU278" s="197" t="s">
        <v>83</v>
      </c>
      <c r="AV278" s="13" t="s">
        <v>83</v>
      </c>
      <c r="AW278" s="13" t="s">
        <v>3</v>
      </c>
      <c r="AX278" s="13" t="s">
        <v>81</v>
      </c>
      <c r="AY278" s="197" t="s">
        <v>130</v>
      </c>
    </row>
    <row r="279" s="2" customFormat="1" ht="24.15" customHeight="1">
      <c r="A279" s="37"/>
      <c r="B279" s="170"/>
      <c r="C279" s="171" t="s">
        <v>515</v>
      </c>
      <c r="D279" s="171" t="s">
        <v>133</v>
      </c>
      <c r="E279" s="172" t="s">
        <v>1159</v>
      </c>
      <c r="F279" s="173" t="s">
        <v>1160</v>
      </c>
      <c r="G279" s="174" t="s">
        <v>233</v>
      </c>
      <c r="H279" s="175">
        <v>1016</v>
      </c>
      <c r="I279" s="176"/>
      <c r="J279" s="177">
        <f>ROUND(I279*H279,2)</f>
        <v>0</v>
      </c>
      <c r="K279" s="173" t="s">
        <v>137</v>
      </c>
      <c r="L279" s="38"/>
      <c r="M279" s="178" t="s">
        <v>1</v>
      </c>
      <c r="N279" s="179" t="s">
        <v>38</v>
      </c>
      <c r="O279" s="76"/>
      <c r="P279" s="180">
        <f>O279*H279</f>
        <v>0</v>
      </c>
      <c r="Q279" s="180">
        <v>0.090620000000000006</v>
      </c>
      <c r="R279" s="180">
        <f>Q279*H279</f>
        <v>92.06992000000001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155</v>
      </c>
      <c r="AT279" s="182" t="s">
        <v>133</v>
      </c>
      <c r="AU279" s="182" t="s">
        <v>83</v>
      </c>
      <c r="AY279" s="18" t="s">
        <v>130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81</v>
      </c>
      <c r="BK279" s="183">
        <f>ROUND(I279*H279,2)</f>
        <v>0</v>
      </c>
      <c r="BL279" s="18" t="s">
        <v>155</v>
      </c>
      <c r="BM279" s="182" t="s">
        <v>1161</v>
      </c>
    </row>
    <row r="280" s="2" customFormat="1">
      <c r="A280" s="37"/>
      <c r="B280" s="38"/>
      <c r="C280" s="37"/>
      <c r="D280" s="184" t="s">
        <v>140</v>
      </c>
      <c r="E280" s="37"/>
      <c r="F280" s="185" t="s">
        <v>1162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140</v>
      </c>
      <c r="AU280" s="18" t="s">
        <v>83</v>
      </c>
    </row>
    <row r="281" s="2" customFormat="1">
      <c r="A281" s="37"/>
      <c r="B281" s="38"/>
      <c r="C281" s="37"/>
      <c r="D281" s="189" t="s">
        <v>142</v>
      </c>
      <c r="E281" s="37"/>
      <c r="F281" s="190" t="s">
        <v>1163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142</v>
      </c>
      <c r="AU281" s="18" t="s">
        <v>83</v>
      </c>
    </row>
    <row r="282" s="15" customFormat="1">
      <c r="A282" s="15"/>
      <c r="B282" s="212"/>
      <c r="C282" s="15"/>
      <c r="D282" s="184" t="s">
        <v>237</v>
      </c>
      <c r="E282" s="213" t="s">
        <v>1</v>
      </c>
      <c r="F282" s="214" t="s">
        <v>1164</v>
      </c>
      <c r="G282" s="15"/>
      <c r="H282" s="213" t="s">
        <v>1</v>
      </c>
      <c r="I282" s="215"/>
      <c r="J282" s="15"/>
      <c r="K282" s="15"/>
      <c r="L282" s="212"/>
      <c r="M282" s="216"/>
      <c r="N282" s="217"/>
      <c r="O282" s="217"/>
      <c r="P282" s="217"/>
      <c r="Q282" s="217"/>
      <c r="R282" s="217"/>
      <c r="S282" s="217"/>
      <c r="T282" s="21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13" t="s">
        <v>237</v>
      </c>
      <c r="AU282" s="213" t="s">
        <v>83</v>
      </c>
      <c r="AV282" s="15" t="s">
        <v>81</v>
      </c>
      <c r="AW282" s="15" t="s">
        <v>30</v>
      </c>
      <c r="AX282" s="15" t="s">
        <v>73</v>
      </c>
      <c r="AY282" s="213" t="s">
        <v>130</v>
      </c>
    </row>
    <row r="283" s="13" customFormat="1">
      <c r="A283" s="13"/>
      <c r="B283" s="196"/>
      <c r="C283" s="13"/>
      <c r="D283" s="184" t="s">
        <v>237</v>
      </c>
      <c r="E283" s="197" t="s">
        <v>1</v>
      </c>
      <c r="F283" s="198" t="s">
        <v>1165</v>
      </c>
      <c r="G283" s="13"/>
      <c r="H283" s="199">
        <v>1007</v>
      </c>
      <c r="I283" s="200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237</v>
      </c>
      <c r="AU283" s="197" t="s">
        <v>83</v>
      </c>
      <c r="AV283" s="13" t="s">
        <v>83</v>
      </c>
      <c r="AW283" s="13" t="s">
        <v>30</v>
      </c>
      <c r="AX283" s="13" t="s">
        <v>73</v>
      </c>
      <c r="AY283" s="197" t="s">
        <v>130</v>
      </c>
    </row>
    <row r="284" s="13" customFormat="1">
      <c r="A284" s="13"/>
      <c r="B284" s="196"/>
      <c r="C284" s="13"/>
      <c r="D284" s="184" t="s">
        <v>237</v>
      </c>
      <c r="E284" s="197" t="s">
        <v>1</v>
      </c>
      <c r="F284" s="198" t="s">
        <v>1166</v>
      </c>
      <c r="G284" s="13"/>
      <c r="H284" s="199">
        <v>9</v>
      </c>
      <c r="I284" s="200"/>
      <c r="J284" s="13"/>
      <c r="K284" s="13"/>
      <c r="L284" s="196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237</v>
      </c>
      <c r="AU284" s="197" t="s">
        <v>83</v>
      </c>
      <c r="AV284" s="13" t="s">
        <v>83</v>
      </c>
      <c r="AW284" s="13" t="s">
        <v>30</v>
      </c>
      <c r="AX284" s="13" t="s">
        <v>73</v>
      </c>
      <c r="AY284" s="197" t="s">
        <v>130</v>
      </c>
    </row>
    <row r="285" s="14" customFormat="1">
      <c r="A285" s="14"/>
      <c r="B285" s="204"/>
      <c r="C285" s="14"/>
      <c r="D285" s="184" t="s">
        <v>237</v>
      </c>
      <c r="E285" s="205" t="s">
        <v>1</v>
      </c>
      <c r="F285" s="206" t="s">
        <v>295</v>
      </c>
      <c r="G285" s="14"/>
      <c r="H285" s="207">
        <v>1016</v>
      </c>
      <c r="I285" s="208"/>
      <c r="J285" s="14"/>
      <c r="K285" s="14"/>
      <c r="L285" s="204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5" t="s">
        <v>237</v>
      </c>
      <c r="AU285" s="205" t="s">
        <v>83</v>
      </c>
      <c r="AV285" s="14" t="s">
        <v>155</v>
      </c>
      <c r="AW285" s="14" t="s">
        <v>30</v>
      </c>
      <c r="AX285" s="14" t="s">
        <v>81</v>
      </c>
      <c r="AY285" s="205" t="s">
        <v>130</v>
      </c>
    </row>
    <row r="286" s="2" customFormat="1" ht="24.15" customHeight="1">
      <c r="A286" s="37"/>
      <c r="B286" s="170"/>
      <c r="C286" s="219" t="s">
        <v>521</v>
      </c>
      <c r="D286" s="219" t="s">
        <v>406</v>
      </c>
      <c r="E286" s="220" t="s">
        <v>1167</v>
      </c>
      <c r="F286" s="221" t="s">
        <v>1168</v>
      </c>
      <c r="G286" s="222" t="s">
        <v>233</v>
      </c>
      <c r="H286" s="223">
        <v>1017.0700000000001</v>
      </c>
      <c r="I286" s="224"/>
      <c r="J286" s="225">
        <f>ROUND(I286*H286,2)</f>
        <v>0</v>
      </c>
      <c r="K286" s="221" t="s">
        <v>137</v>
      </c>
      <c r="L286" s="226"/>
      <c r="M286" s="227" t="s">
        <v>1</v>
      </c>
      <c r="N286" s="228" t="s">
        <v>38</v>
      </c>
      <c r="O286" s="76"/>
      <c r="P286" s="180">
        <f>O286*H286</f>
        <v>0</v>
      </c>
      <c r="Q286" s="180">
        <v>0.17599999999999999</v>
      </c>
      <c r="R286" s="180">
        <f>Q286*H286</f>
        <v>179.00432000000001</v>
      </c>
      <c r="S286" s="180">
        <v>0</v>
      </c>
      <c r="T286" s="18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2" t="s">
        <v>177</v>
      </c>
      <c r="AT286" s="182" t="s">
        <v>406</v>
      </c>
      <c r="AU286" s="182" t="s">
        <v>83</v>
      </c>
      <c r="AY286" s="18" t="s">
        <v>130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8" t="s">
        <v>81</v>
      </c>
      <c r="BK286" s="183">
        <f>ROUND(I286*H286,2)</f>
        <v>0</v>
      </c>
      <c r="BL286" s="18" t="s">
        <v>155</v>
      </c>
      <c r="BM286" s="182" t="s">
        <v>1169</v>
      </c>
    </row>
    <row r="287" s="2" customFormat="1">
      <c r="A287" s="37"/>
      <c r="B287" s="38"/>
      <c r="C287" s="37"/>
      <c r="D287" s="184" t="s">
        <v>140</v>
      </c>
      <c r="E287" s="37"/>
      <c r="F287" s="185" t="s">
        <v>1168</v>
      </c>
      <c r="G287" s="37"/>
      <c r="H287" s="37"/>
      <c r="I287" s="186"/>
      <c r="J287" s="37"/>
      <c r="K287" s="37"/>
      <c r="L287" s="38"/>
      <c r="M287" s="187"/>
      <c r="N287" s="18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140</v>
      </c>
      <c r="AU287" s="18" t="s">
        <v>83</v>
      </c>
    </row>
    <row r="288" s="13" customFormat="1">
      <c r="A288" s="13"/>
      <c r="B288" s="196"/>
      <c r="C288" s="13"/>
      <c r="D288" s="184" t="s">
        <v>237</v>
      </c>
      <c r="E288" s="13"/>
      <c r="F288" s="198" t="s">
        <v>1170</v>
      </c>
      <c r="G288" s="13"/>
      <c r="H288" s="199">
        <v>1017.0700000000001</v>
      </c>
      <c r="I288" s="200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237</v>
      </c>
      <c r="AU288" s="197" t="s">
        <v>83</v>
      </c>
      <c r="AV288" s="13" t="s">
        <v>83</v>
      </c>
      <c r="AW288" s="13" t="s">
        <v>3</v>
      </c>
      <c r="AX288" s="13" t="s">
        <v>81</v>
      </c>
      <c r="AY288" s="197" t="s">
        <v>130</v>
      </c>
    </row>
    <row r="289" s="2" customFormat="1" ht="24.15" customHeight="1">
      <c r="A289" s="37"/>
      <c r="B289" s="170"/>
      <c r="C289" s="219" t="s">
        <v>529</v>
      </c>
      <c r="D289" s="219" t="s">
        <v>406</v>
      </c>
      <c r="E289" s="220" t="s">
        <v>1171</v>
      </c>
      <c r="F289" s="221" t="s">
        <v>1172</v>
      </c>
      <c r="G289" s="222" t="s">
        <v>233</v>
      </c>
      <c r="H289" s="223">
        <v>9.0899999999999999</v>
      </c>
      <c r="I289" s="224"/>
      <c r="J289" s="225">
        <f>ROUND(I289*H289,2)</f>
        <v>0</v>
      </c>
      <c r="K289" s="221" t="s">
        <v>137</v>
      </c>
      <c r="L289" s="226"/>
      <c r="M289" s="227" t="s">
        <v>1</v>
      </c>
      <c r="N289" s="228" t="s">
        <v>38</v>
      </c>
      <c r="O289" s="76"/>
      <c r="P289" s="180">
        <f>O289*H289</f>
        <v>0</v>
      </c>
      <c r="Q289" s="180">
        <v>0.17499999999999999</v>
      </c>
      <c r="R289" s="180">
        <f>Q289*H289</f>
        <v>1.5907499999999999</v>
      </c>
      <c r="S289" s="180">
        <v>0</v>
      </c>
      <c r="T289" s="18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2" t="s">
        <v>177</v>
      </c>
      <c r="AT289" s="182" t="s">
        <v>406</v>
      </c>
      <c r="AU289" s="182" t="s">
        <v>83</v>
      </c>
      <c r="AY289" s="18" t="s">
        <v>130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8" t="s">
        <v>81</v>
      </c>
      <c r="BK289" s="183">
        <f>ROUND(I289*H289,2)</f>
        <v>0</v>
      </c>
      <c r="BL289" s="18" t="s">
        <v>155</v>
      </c>
      <c r="BM289" s="182" t="s">
        <v>1173</v>
      </c>
    </row>
    <row r="290" s="2" customFormat="1">
      <c r="A290" s="37"/>
      <c r="B290" s="38"/>
      <c r="C290" s="37"/>
      <c r="D290" s="184" t="s">
        <v>140</v>
      </c>
      <c r="E290" s="37"/>
      <c r="F290" s="185" t="s">
        <v>1172</v>
      </c>
      <c r="G290" s="37"/>
      <c r="H290" s="37"/>
      <c r="I290" s="186"/>
      <c r="J290" s="37"/>
      <c r="K290" s="37"/>
      <c r="L290" s="38"/>
      <c r="M290" s="187"/>
      <c r="N290" s="188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140</v>
      </c>
      <c r="AU290" s="18" t="s">
        <v>83</v>
      </c>
    </row>
    <row r="291" s="13" customFormat="1">
      <c r="A291" s="13"/>
      <c r="B291" s="196"/>
      <c r="C291" s="13"/>
      <c r="D291" s="184" t="s">
        <v>237</v>
      </c>
      <c r="E291" s="13"/>
      <c r="F291" s="198" t="s">
        <v>1174</v>
      </c>
      <c r="G291" s="13"/>
      <c r="H291" s="199">
        <v>9.0899999999999999</v>
      </c>
      <c r="I291" s="200"/>
      <c r="J291" s="13"/>
      <c r="K291" s="13"/>
      <c r="L291" s="196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237</v>
      </c>
      <c r="AU291" s="197" t="s">
        <v>83</v>
      </c>
      <c r="AV291" s="13" t="s">
        <v>83</v>
      </c>
      <c r="AW291" s="13" t="s">
        <v>3</v>
      </c>
      <c r="AX291" s="13" t="s">
        <v>81</v>
      </c>
      <c r="AY291" s="197" t="s">
        <v>130</v>
      </c>
    </row>
    <row r="292" s="12" customFormat="1" ht="22.8" customHeight="1">
      <c r="A292" s="12"/>
      <c r="B292" s="157"/>
      <c r="C292" s="12"/>
      <c r="D292" s="158" t="s">
        <v>72</v>
      </c>
      <c r="E292" s="168" t="s">
        <v>177</v>
      </c>
      <c r="F292" s="168" t="s">
        <v>586</v>
      </c>
      <c r="G292" s="12"/>
      <c r="H292" s="12"/>
      <c r="I292" s="160"/>
      <c r="J292" s="169">
        <f>BK292</f>
        <v>0</v>
      </c>
      <c r="K292" s="12"/>
      <c r="L292" s="157"/>
      <c r="M292" s="162"/>
      <c r="N292" s="163"/>
      <c r="O292" s="163"/>
      <c r="P292" s="164">
        <f>SUM(P293:P312)</f>
        <v>0</v>
      </c>
      <c r="Q292" s="163"/>
      <c r="R292" s="164">
        <f>SUM(R293:R312)</f>
        <v>2.2422300000000002</v>
      </c>
      <c r="S292" s="163"/>
      <c r="T292" s="165">
        <f>SUM(T293:T312)</f>
        <v>1.9900000000000002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8" t="s">
        <v>81</v>
      </c>
      <c r="AT292" s="166" t="s">
        <v>72</v>
      </c>
      <c r="AU292" s="166" t="s">
        <v>81</v>
      </c>
      <c r="AY292" s="158" t="s">
        <v>130</v>
      </c>
      <c r="BK292" s="167">
        <f>SUM(BK293:BK312)</f>
        <v>0</v>
      </c>
    </row>
    <row r="293" s="2" customFormat="1" ht="33" customHeight="1">
      <c r="A293" s="37"/>
      <c r="B293" s="170"/>
      <c r="C293" s="171" t="s">
        <v>535</v>
      </c>
      <c r="D293" s="171" t="s">
        <v>133</v>
      </c>
      <c r="E293" s="172" t="s">
        <v>648</v>
      </c>
      <c r="F293" s="173" t="s">
        <v>1175</v>
      </c>
      <c r="G293" s="174" t="s">
        <v>590</v>
      </c>
      <c r="H293" s="175">
        <v>1</v>
      </c>
      <c r="I293" s="176"/>
      <c r="J293" s="177">
        <f>ROUND(I293*H293,2)</f>
        <v>0</v>
      </c>
      <c r="K293" s="173" t="s">
        <v>1</v>
      </c>
      <c r="L293" s="38"/>
      <c r="M293" s="178" t="s">
        <v>1</v>
      </c>
      <c r="N293" s="179" t="s">
        <v>38</v>
      </c>
      <c r="O293" s="76"/>
      <c r="P293" s="180">
        <f>O293*H293</f>
        <v>0</v>
      </c>
      <c r="Q293" s="180">
        <v>0.12526000000000001</v>
      </c>
      <c r="R293" s="180">
        <f>Q293*H293</f>
        <v>0.12526000000000001</v>
      </c>
      <c r="S293" s="180">
        <v>0</v>
      </c>
      <c r="T293" s="18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2" t="s">
        <v>155</v>
      </c>
      <c r="AT293" s="182" t="s">
        <v>133</v>
      </c>
      <c r="AU293" s="182" t="s">
        <v>83</v>
      </c>
      <c r="AY293" s="18" t="s">
        <v>130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8" t="s">
        <v>81</v>
      </c>
      <c r="BK293" s="183">
        <f>ROUND(I293*H293,2)</f>
        <v>0</v>
      </c>
      <c r="BL293" s="18" t="s">
        <v>155</v>
      </c>
      <c r="BM293" s="182" t="s">
        <v>1176</v>
      </c>
    </row>
    <row r="294" s="2" customFormat="1">
      <c r="A294" s="37"/>
      <c r="B294" s="38"/>
      <c r="C294" s="37"/>
      <c r="D294" s="184" t="s">
        <v>140</v>
      </c>
      <c r="E294" s="37"/>
      <c r="F294" s="185" t="s">
        <v>1175</v>
      </c>
      <c r="G294" s="37"/>
      <c r="H294" s="37"/>
      <c r="I294" s="186"/>
      <c r="J294" s="37"/>
      <c r="K294" s="37"/>
      <c r="L294" s="38"/>
      <c r="M294" s="187"/>
      <c r="N294" s="188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140</v>
      </c>
      <c r="AU294" s="18" t="s">
        <v>83</v>
      </c>
    </row>
    <row r="295" s="2" customFormat="1" ht="16.5" customHeight="1">
      <c r="A295" s="37"/>
      <c r="B295" s="170"/>
      <c r="C295" s="171" t="s">
        <v>541</v>
      </c>
      <c r="D295" s="171" t="s">
        <v>133</v>
      </c>
      <c r="E295" s="172" t="s">
        <v>652</v>
      </c>
      <c r="F295" s="173" t="s">
        <v>1177</v>
      </c>
      <c r="G295" s="174" t="s">
        <v>590</v>
      </c>
      <c r="H295" s="175">
        <v>1</v>
      </c>
      <c r="I295" s="176"/>
      <c r="J295" s="177">
        <f>ROUND(I295*H295,2)</f>
        <v>0</v>
      </c>
      <c r="K295" s="173" t="s">
        <v>137</v>
      </c>
      <c r="L295" s="38"/>
      <c r="M295" s="178" t="s">
        <v>1</v>
      </c>
      <c r="N295" s="179" t="s">
        <v>38</v>
      </c>
      <c r="O295" s="76"/>
      <c r="P295" s="180">
        <f>O295*H295</f>
        <v>0</v>
      </c>
      <c r="Q295" s="180">
        <v>0.62248000000000003</v>
      </c>
      <c r="R295" s="180">
        <f>Q295*H295</f>
        <v>0.62248000000000003</v>
      </c>
      <c r="S295" s="180">
        <v>0.62</v>
      </c>
      <c r="T295" s="181">
        <f>S295*H295</f>
        <v>0.62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2" t="s">
        <v>155</v>
      </c>
      <c r="AT295" s="182" t="s">
        <v>133</v>
      </c>
      <c r="AU295" s="182" t="s">
        <v>83</v>
      </c>
      <c r="AY295" s="18" t="s">
        <v>130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8" t="s">
        <v>81</v>
      </c>
      <c r="BK295" s="183">
        <f>ROUND(I295*H295,2)</f>
        <v>0</v>
      </c>
      <c r="BL295" s="18" t="s">
        <v>155</v>
      </c>
      <c r="BM295" s="182" t="s">
        <v>1178</v>
      </c>
    </row>
    <row r="296" s="2" customFormat="1">
      <c r="A296" s="37"/>
      <c r="B296" s="38"/>
      <c r="C296" s="37"/>
      <c r="D296" s="184" t="s">
        <v>140</v>
      </c>
      <c r="E296" s="37"/>
      <c r="F296" s="185" t="s">
        <v>655</v>
      </c>
      <c r="G296" s="37"/>
      <c r="H296" s="37"/>
      <c r="I296" s="186"/>
      <c r="J296" s="37"/>
      <c r="K296" s="37"/>
      <c r="L296" s="38"/>
      <c r="M296" s="187"/>
      <c r="N296" s="188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140</v>
      </c>
      <c r="AU296" s="18" t="s">
        <v>83</v>
      </c>
    </row>
    <row r="297" s="2" customFormat="1">
      <c r="A297" s="37"/>
      <c r="B297" s="38"/>
      <c r="C297" s="37"/>
      <c r="D297" s="189" t="s">
        <v>142</v>
      </c>
      <c r="E297" s="37"/>
      <c r="F297" s="190" t="s">
        <v>656</v>
      </c>
      <c r="G297" s="37"/>
      <c r="H297" s="37"/>
      <c r="I297" s="186"/>
      <c r="J297" s="37"/>
      <c r="K297" s="37"/>
      <c r="L297" s="38"/>
      <c r="M297" s="187"/>
      <c r="N297" s="188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142</v>
      </c>
      <c r="AU297" s="18" t="s">
        <v>83</v>
      </c>
    </row>
    <row r="298" s="13" customFormat="1">
      <c r="A298" s="13"/>
      <c r="B298" s="196"/>
      <c r="C298" s="13"/>
      <c r="D298" s="184" t="s">
        <v>237</v>
      </c>
      <c r="E298" s="197" t="s">
        <v>1</v>
      </c>
      <c r="F298" s="198" t="s">
        <v>1179</v>
      </c>
      <c r="G298" s="13"/>
      <c r="H298" s="199">
        <v>1</v>
      </c>
      <c r="I298" s="200"/>
      <c r="J298" s="13"/>
      <c r="K298" s="13"/>
      <c r="L298" s="196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237</v>
      </c>
      <c r="AU298" s="197" t="s">
        <v>83</v>
      </c>
      <c r="AV298" s="13" t="s">
        <v>83</v>
      </c>
      <c r="AW298" s="13" t="s">
        <v>30</v>
      </c>
      <c r="AX298" s="13" t="s">
        <v>81</v>
      </c>
      <c r="AY298" s="197" t="s">
        <v>130</v>
      </c>
    </row>
    <row r="299" s="2" customFormat="1" ht="16.5" customHeight="1">
      <c r="A299" s="37"/>
      <c r="B299" s="170"/>
      <c r="C299" s="219" t="s">
        <v>547</v>
      </c>
      <c r="D299" s="219" t="s">
        <v>406</v>
      </c>
      <c r="E299" s="220" t="s">
        <v>659</v>
      </c>
      <c r="F299" s="221" t="s">
        <v>660</v>
      </c>
      <c r="G299" s="222" t="s">
        <v>590</v>
      </c>
      <c r="H299" s="223">
        <v>1</v>
      </c>
      <c r="I299" s="224"/>
      <c r="J299" s="225">
        <f>ROUND(I299*H299,2)</f>
        <v>0</v>
      </c>
      <c r="K299" s="221" t="s">
        <v>1</v>
      </c>
      <c r="L299" s="226"/>
      <c r="M299" s="227" t="s">
        <v>1</v>
      </c>
      <c r="N299" s="228" t="s">
        <v>38</v>
      </c>
      <c r="O299" s="76"/>
      <c r="P299" s="180">
        <f>O299*H299</f>
        <v>0</v>
      </c>
      <c r="Q299" s="180">
        <v>0.054600000000000003</v>
      </c>
      <c r="R299" s="180">
        <f>Q299*H299</f>
        <v>0.054600000000000003</v>
      </c>
      <c r="S299" s="180">
        <v>0</v>
      </c>
      <c r="T299" s="18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2" t="s">
        <v>177</v>
      </c>
      <c r="AT299" s="182" t="s">
        <v>406</v>
      </c>
      <c r="AU299" s="182" t="s">
        <v>83</v>
      </c>
      <c r="AY299" s="18" t="s">
        <v>130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8" t="s">
        <v>81</v>
      </c>
      <c r="BK299" s="183">
        <f>ROUND(I299*H299,2)</f>
        <v>0</v>
      </c>
      <c r="BL299" s="18" t="s">
        <v>155</v>
      </c>
      <c r="BM299" s="182" t="s">
        <v>1180</v>
      </c>
    </row>
    <row r="300" s="2" customFormat="1">
      <c r="A300" s="37"/>
      <c r="B300" s="38"/>
      <c r="C300" s="37"/>
      <c r="D300" s="184" t="s">
        <v>140</v>
      </c>
      <c r="E300" s="37"/>
      <c r="F300" s="185" t="s">
        <v>660</v>
      </c>
      <c r="G300" s="37"/>
      <c r="H300" s="37"/>
      <c r="I300" s="186"/>
      <c r="J300" s="37"/>
      <c r="K300" s="37"/>
      <c r="L300" s="38"/>
      <c r="M300" s="187"/>
      <c r="N300" s="188"/>
      <c r="O300" s="76"/>
      <c r="P300" s="76"/>
      <c r="Q300" s="76"/>
      <c r="R300" s="76"/>
      <c r="S300" s="76"/>
      <c r="T300" s="7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8" t="s">
        <v>140</v>
      </c>
      <c r="AU300" s="18" t="s">
        <v>83</v>
      </c>
    </row>
    <row r="301" s="2" customFormat="1" ht="24.15" customHeight="1">
      <c r="A301" s="37"/>
      <c r="B301" s="170"/>
      <c r="C301" s="171" t="s">
        <v>553</v>
      </c>
      <c r="D301" s="171" t="s">
        <v>133</v>
      </c>
      <c r="E301" s="172" t="s">
        <v>663</v>
      </c>
      <c r="F301" s="173" t="s">
        <v>664</v>
      </c>
      <c r="G301" s="174" t="s">
        <v>590</v>
      </c>
      <c r="H301" s="175">
        <v>1</v>
      </c>
      <c r="I301" s="176"/>
      <c r="J301" s="177">
        <f>ROUND(I301*H301,2)</f>
        <v>0</v>
      </c>
      <c r="K301" s="173" t="s">
        <v>137</v>
      </c>
      <c r="L301" s="38"/>
      <c r="M301" s="178" t="s">
        <v>1</v>
      </c>
      <c r="N301" s="179" t="s">
        <v>38</v>
      </c>
      <c r="O301" s="76"/>
      <c r="P301" s="180">
        <f>O301*H301</f>
        <v>0</v>
      </c>
      <c r="Q301" s="180">
        <v>0.71848000000000001</v>
      </c>
      <c r="R301" s="180">
        <f>Q301*H301</f>
        <v>0.71848000000000001</v>
      </c>
      <c r="S301" s="180">
        <v>0.71999999999999997</v>
      </c>
      <c r="T301" s="181">
        <f>S301*H301</f>
        <v>0.71999999999999997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2" t="s">
        <v>155</v>
      </c>
      <c r="AT301" s="182" t="s">
        <v>133</v>
      </c>
      <c r="AU301" s="182" t="s">
        <v>83</v>
      </c>
      <c r="AY301" s="18" t="s">
        <v>130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81</v>
      </c>
      <c r="BK301" s="183">
        <f>ROUND(I301*H301,2)</f>
        <v>0</v>
      </c>
      <c r="BL301" s="18" t="s">
        <v>155</v>
      </c>
      <c r="BM301" s="182" t="s">
        <v>1181</v>
      </c>
    </row>
    <row r="302" s="2" customFormat="1">
      <c r="A302" s="37"/>
      <c r="B302" s="38"/>
      <c r="C302" s="37"/>
      <c r="D302" s="184" t="s">
        <v>140</v>
      </c>
      <c r="E302" s="37"/>
      <c r="F302" s="185" t="s">
        <v>666</v>
      </c>
      <c r="G302" s="37"/>
      <c r="H302" s="37"/>
      <c r="I302" s="186"/>
      <c r="J302" s="37"/>
      <c r="K302" s="37"/>
      <c r="L302" s="38"/>
      <c r="M302" s="187"/>
      <c r="N302" s="188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140</v>
      </c>
      <c r="AU302" s="18" t="s">
        <v>83</v>
      </c>
    </row>
    <row r="303" s="2" customFormat="1">
      <c r="A303" s="37"/>
      <c r="B303" s="38"/>
      <c r="C303" s="37"/>
      <c r="D303" s="189" t="s">
        <v>142</v>
      </c>
      <c r="E303" s="37"/>
      <c r="F303" s="190" t="s">
        <v>667</v>
      </c>
      <c r="G303" s="37"/>
      <c r="H303" s="37"/>
      <c r="I303" s="186"/>
      <c r="J303" s="37"/>
      <c r="K303" s="37"/>
      <c r="L303" s="38"/>
      <c r="M303" s="187"/>
      <c r="N303" s="188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142</v>
      </c>
      <c r="AU303" s="18" t="s">
        <v>83</v>
      </c>
    </row>
    <row r="304" s="13" customFormat="1">
      <c r="A304" s="13"/>
      <c r="B304" s="196"/>
      <c r="C304" s="13"/>
      <c r="D304" s="184" t="s">
        <v>237</v>
      </c>
      <c r="E304" s="197" t="s">
        <v>1</v>
      </c>
      <c r="F304" s="198" t="s">
        <v>1179</v>
      </c>
      <c r="G304" s="13"/>
      <c r="H304" s="199">
        <v>1</v>
      </c>
      <c r="I304" s="200"/>
      <c r="J304" s="13"/>
      <c r="K304" s="13"/>
      <c r="L304" s="196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7" t="s">
        <v>237</v>
      </c>
      <c r="AU304" s="197" t="s">
        <v>83</v>
      </c>
      <c r="AV304" s="13" t="s">
        <v>83</v>
      </c>
      <c r="AW304" s="13" t="s">
        <v>30</v>
      </c>
      <c r="AX304" s="13" t="s">
        <v>81</v>
      </c>
      <c r="AY304" s="197" t="s">
        <v>130</v>
      </c>
    </row>
    <row r="305" s="2" customFormat="1" ht="33" customHeight="1">
      <c r="A305" s="37"/>
      <c r="B305" s="170"/>
      <c r="C305" s="219" t="s">
        <v>559</v>
      </c>
      <c r="D305" s="219" t="s">
        <v>406</v>
      </c>
      <c r="E305" s="220" t="s">
        <v>670</v>
      </c>
      <c r="F305" s="221" t="s">
        <v>671</v>
      </c>
      <c r="G305" s="222" t="s">
        <v>590</v>
      </c>
      <c r="H305" s="223">
        <v>1</v>
      </c>
      <c r="I305" s="224"/>
      <c r="J305" s="225">
        <f>ROUND(I305*H305,2)</f>
        <v>0</v>
      </c>
      <c r="K305" s="221" t="s">
        <v>137</v>
      </c>
      <c r="L305" s="226"/>
      <c r="M305" s="227" t="s">
        <v>1</v>
      </c>
      <c r="N305" s="228" t="s">
        <v>38</v>
      </c>
      <c r="O305" s="76"/>
      <c r="P305" s="180">
        <f>O305*H305</f>
        <v>0</v>
      </c>
      <c r="Q305" s="180">
        <v>0.069000000000000006</v>
      </c>
      <c r="R305" s="180">
        <f>Q305*H305</f>
        <v>0.069000000000000006</v>
      </c>
      <c r="S305" s="180">
        <v>0</v>
      </c>
      <c r="T305" s="18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2" t="s">
        <v>177</v>
      </c>
      <c r="AT305" s="182" t="s">
        <v>406</v>
      </c>
      <c r="AU305" s="182" t="s">
        <v>83</v>
      </c>
      <c r="AY305" s="18" t="s">
        <v>130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8" t="s">
        <v>81</v>
      </c>
      <c r="BK305" s="183">
        <f>ROUND(I305*H305,2)</f>
        <v>0</v>
      </c>
      <c r="BL305" s="18" t="s">
        <v>155</v>
      </c>
      <c r="BM305" s="182" t="s">
        <v>1182</v>
      </c>
    </row>
    <row r="306" s="2" customFormat="1">
      <c r="A306" s="37"/>
      <c r="B306" s="38"/>
      <c r="C306" s="37"/>
      <c r="D306" s="184" t="s">
        <v>140</v>
      </c>
      <c r="E306" s="37"/>
      <c r="F306" s="185" t="s">
        <v>671</v>
      </c>
      <c r="G306" s="37"/>
      <c r="H306" s="37"/>
      <c r="I306" s="186"/>
      <c r="J306" s="37"/>
      <c r="K306" s="37"/>
      <c r="L306" s="38"/>
      <c r="M306" s="187"/>
      <c r="N306" s="188"/>
      <c r="O306" s="76"/>
      <c r="P306" s="76"/>
      <c r="Q306" s="76"/>
      <c r="R306" s="76"/>
      <c r="S306" s="76"/>
      <c r="T306" s="7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140</v>
      </c>
      <c r="AU306" s="18" t="s">
        <v>83</v>
      </c>
    </row>
    <row r="307" s="2" customFormat="1" ht="24.15" customHeight="1">
      <c r="A307" s="37"/>
      <c r="B307" s="170"/>
      <c r="C307" s="171" t="s">
        <v>566</v>
      </c>
      <c r="D307" s="171" t="s">
        <v>133</v>
      </c>
      <c r="E307" s="172" t="s">
        <v>674</v>
      </c>
      <c r="F307" s="173" t="s">
        <v>675</v>
      </c>
      <c r="G307" s="174" t="s">
        <v>590</v>
      </c>
      <c r="H307" s="175">
        <v>5</v>
      </c>
      <c r="I307" s="176"/>
      <c r="J307" s="177">
        <f>ROUND(I307*H307,2)</f>
        <v>0</v>
      </c>
      <c r="K307" s="173" t="s">
        <v>137</v>
      </c>
      <c r="L307" s="38"/>
      <c r="M307" s="178" t="s">
        <v>1</v>
      </c>
      <c r="N307" s="179" t="s">
        <v>38</v>
      </c>
      <c r="O307" s="76"/>
      <c r="P307" s="180">
        <f>O307*H307</f>
        <v>0</v>
      </c>
      <c r="Q307" s="180">
        <v>0.10037</v>
      </c>
      <c r="R307" s="180">
        <f>Q307*H307</f>
        <v>0.50185000000000002</v>
      </c>
      <c r="S307" s="180">
        <v>0.10000000000000001</v>
      </c>
      <c r="T307" s="181">
        <f>S307*H307</f>
        <v>0.5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2" t="s">
        <v>155</v>
      </c>
      <c r="AT307" s="182" t="s">
        <v>133</v>
      </c>
      <c r="AU307" s="182" t="s">
        <v>83</v>
      </c>
      <c r="AY307" s="18" t="s">
        <v>130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81</v>
      </c>
      <c r="BK307" s="183">
        <f>ROUND(I307*H307,2)</f>
        <v>0</v>
      </c>
      <c r="BL307" s="18" t="s">
        <v>155</v>
      </c>
      <c r="BM307" s="182" t="s">
        <v>1183</v>
      </c>
    </row>
    <row r="308" s="2" customFormat="1">
      <c r="A308" s="37"/>
      <c r="B308" s="38"/>
      <c r="C308" s="37"/>
      <c r="D308" s="184" t="s">
        <v>140</v>
      </c>
      <c r="E308" s="37"/>
      <c r="F308" s="185" t="s">
        <v>675</v>
      </c>
      <c r="G308" s="37"/>
      <c r="H308" s="37"/>
      <c r="I308" s="186"/>
      <c r="J308" s="37"/>
      <c r="K308" s="37"/>
      <c r="L308" s="38"/>
      <c r="M308" s="187"/>
      <c r="N308" s="188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140</v>
      </c>
      <c r="AU308" s="18" t="s">
        <v>83</v>
      </c>
    </row>
    <row r="309" s="2" customFormat="1">
      <c r="A309" s="37"/>
      <c r="B309" s="38"/>
      <c r="C309" s="37"/>
      <c r="D309" s="189" t="s">
        <v>142</v>
      </c>
      <c r="E309" s="37"/>
      <c r="F309" s="190" t="s">
        <v>677</v>
      </c>
      <c r="G309" s="37"/>
      <c r="H309" s="37"/>
      <c r="I309" s="186"/>
      <c r="J309" s="37"/>
      <c r="K309" s="37"/>
      <c r="L309" s="38"/>
      <c r="M309" s="187"/>
      <c r="N309" s="188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142</v>
      </c>
      <c r="AU309" s="18" t="s">
        <v>83</v>
      </c>
    </row>
    <row r="310" s="2" customFormat="1" ht="24.15" customHeight="1">
      <c r="A310" s="37"/>
      <c r="B310" s="170"/>
      <c r="C310" s="171" t="s">
        <v>570</v>
      </c>
      <c r="D310" s="171" t="s">
        <v>133</v>
      </c>
      <c r="E310" s="172" t="s">
        <v>1184</v>
      </c>
      <c r="F310" s="173" t="s">
        <v>1185</v>
      </c>
      <c r="G310" s="174" t="s">
        <v>590</v>
      </c>
      <c r="H310" s="175">
        <v>1</v>
      </c>
      <c r="I310" s="176"/>
      <c r="J310" s="177">
        <f>ROUND(I310*H310,2)</f>
        <v>0</v>
      </c>
      <c r="K310" s="173" t="s">
        <v>137</v>
      </c>
      <c r="L310" s="38"/>
      <c r="M310" s="178" t="s">
        <v>1</v>
      </c>
      <c r="N310" s="179" t="s">
        <v>38</v>
      </c>
      <c r="O310" s="76"/>
      <c r="P310" s="180">
        <f>O310*H310</f>
        <v>0</v>
      </c>
      <c r="Q310" s="180">
        <v>0.15056</v>
      </c>
      <c r="R310" s="180">
        <f>Q310*H310</f>
        <v>0.15056</v>
      </c>
      <c r="S310" s="180">
        <v>0.14999999999999999</v>
      </c>
      <c r="T310" s="181">
        <f>S310*H310</f>
        <v>0.14999999999999999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2" t="s">
        <v>155</v>
      </c>
      <c r="AT310" s="182" t="s">
        <v>133</v>
      </c>
      <c r="AU310" s="182" t="s">
        <v>83</v>
      </c>
      <c r="AY310" s="18" t="s">
        <v>130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8" t="s">
        <v>81</v>
      </c>
      <c r="BK310" s="183">
        <f>ROUND(I310*H310,2)</f>
        <v>0</v>
      </c>
      <c r="BL310" s="18" t="s">
        <v>155</v>
      </c>
      <c r="BM310" s="182" t="s">
        <v>1186</v>
      </c>
    </row>
    <row r="311" s="2" customFormat="1">
      <c r="A311" s="37"/>
      <c r="B311" s="38"/>
      <c r="C311" s="37"/>
      <c r="D311" s="184" t="s">
        <v>140</v>
      </c>
      <c r="E311" s="37"/>
      <c r="F311" s="185" t="s">
        <v>1185</v>
      </c>
      <c r="G311" s="37"/>
      <c r="H311" s="37"/>
      <c r="I311" s="186"/>
      <c r="J311" s="37"/>
      <c r="K311" s="37"/>
      <c r="L311" s="38"/>
      <c r="M311" s="187"/>
      <c r="N311" s="188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140</v>
      </c>
      <c r="AU311" s="18" t="s">
        <v>83</v>
      </c>
    </row>
    <row r="312" s="2" customFormat="1">
      <c r="A312" s="37"/>
      <c r="B312" s="38"/>
      <c r="C312" s="37"/>
      <c r="D312" s="189" t="s">
        <v>142</v>
      </c>
      <c r="E312" s="37"/>
      <c r="F312" s="190" t="s">
        <v>1187</v>
      </c>
      <c r="G312" s="37"/>
      <c r="H312" s="37"/>
      <c r="I312" s="186"/>
      <c r="J312" s="37"/>
      <c r="K312" s="37"/>
      <c r="L312" s="38"/>
      <c r="M312" s="187"/>
      <c r="N312" s="188"/>
      <c r="O312" s="76"/>
      <c r="P312" s="76"/>
      <c r="Q312" s="76"/>
      <c r="R312" s="76"/>
      <c r="S312" s="76"/>
      <c r="T312" s="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142</v>
      </c>
      <c r="AU312" s="18" t="s">
        <v>83</v>
      </c>
    </row>
    <row r="313" s="12" customFormat="1" ht="22.8" customHeight="1">
      <c r="A313" s="12"/>
      <c r="B313" s="157"/>
      <c r="C313" s="12"/>
      <c r="D313" s="158" t="s">
        <v>72</v>
      </c>
      <c r="E313" s="168" t="s">
        <v>182</v>
      </c>
      <c r="F313" s="168" t="s">
        <v>685</v>
      </c>
      <c r="G313" s="12"/>
      <c r="H313" s="12"/>
      <c r="I313" s="160"/>
      <c r="J313" s="169">
        <f>BK313</f>
        <v>0</v>
      </c>
      <c r="K313" s="12"/>
      <c r="L313" s="157"/>
      <c r="M313" s="162"/>
      <c r="N313" s="163"/>
      <c r="O313" s="163"/>
      <c r="P313" s="164">
        <f>SUM(P314:P372)</f>
        <v>0</v>
      </c>
      <c r="Q313" s="163"/>
      <c r="R313" s="164">
        <f>SUM(R314:R372)</f>
        <v>266.22684159999994</v>
      </c>
      <c r="S313" s="163"/>
      <c r="T313" s="165">
        <f>SUM(T314:T372)</f>
        <v>9.7139600000000002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58" t="s">
        <v>81</v>
      </c>
      <c r="AT313" s="166" t="s">
        <v>72</v>
      </c>
      <c r="AU313" s="166" t="s">
        <v>81</v>
      </c>
      <c r="AY313" s="158" t="s">
        <v>130</v>
      </c>
      <c r="BK313" s="167">
        <f>SUM(BK314:BK372)</f>
        <v>0</v>
      </c>
    </row>
    <row r="314" s="2" customFormat="1" ht="24.15" customHeight="1">
      <c r="A314" s="37"/>
      <c r="B314" s="170"/>
      <c r="C314" s="171" t="s">
        <v>576</v>
      </c>
      <c r="D314" s="171" t="s">
        <v>133</v>
      </c>
      <c r="E314" s="172" t="s">
        <v>694</v>
      </c>
      <c r="F314" s="173" t="s">
        <v>695</v>
      </c>
      <c r="G314" s="174" t="s">
        <v>590</v>
      </c>
      <c r="H314" s="175">
        <v>10</v>
      </c>
      <c r="I314" s="176"/>
      <c r="J314" s="177">
        <f>ROUND(I314*H314,2)</f>
        <v>0</v>
      </c>
      <c r="K314" s="173" t="s">
        <v>137</v>
      </c>
      <c r="L314" s="38"/>
      <c r="M314" s="178" t="s">
        <v>1</v>
      </c>
      <c r="N314" s="179" t="s">
        <v>38</v>
      </c>
      <c r="O314" s="76"/>
      <c r="P314" s="180">
        <f>O314*H314</f>
        <v>0</v>
      </c>
      <c r="Q314" s="180">
        <v>0.00069999999999999999</v>
      </c>
      <c r="R314" s="180">
        <f>Q314*H314</f>
        <v>0.0070000000000000001</v>
      </c>
      <c r="S314" s="180">
        <v>0</v>
      </c>
      <c r="T314" s="18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2" t="s">
        <v>155</v>
      </c>
      <c r="AT314" s="182" t="s">
        <v>133</v>
      </c>
      <c r="AU314" s="182" t="s">
        <v>83</v>
      </c>
      <c r="AY314" s="18" t="s">
        <v>130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8" t="s">
        <v>81</v>
      </c>
      <c r="BK314" s="183">
        <f>ROUND(I314*H314,2)</f>
        <v>0</v>
      </c>
      <c r="BL314" s="18" t="s">
        <v>155</v>
      </c>
      <c r="BM314" s="182" t="s">
        <v>1188</v>
      </c>
    </row>
    <row r="315" s="2" customFormat="1">
      <c r="A315" s="37"/>
      <c r="B315" s="38"/>
      <c r="C315" s="37"/>
      <c r="D315" s="184" t="s">
        <v>140</v>
      </c>
      <c r="E315" s="37"/>
      <c r="F315" s="185" t="s">
        <v>697</v>
      </c>
      <c r="G315" s="37"/>
      <c r="H315" s="37"/>
      <c r="I315" s="186"/>
      <c r="J315" s="37"/>
      <c r="K315" s="37"/>
      <c r="L315" s="38"/>
      <c r="M315" s="187"/>
      <c r="N315" s="188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140</v>
      </c>
      <c r="AU315" s="18" t="s">
        <v>83</v>
      </c>
    </row>
    <row r="316" s="2" customFormat="1">
      <c r="A316" s="37"/>
      <c r="B316" s="38"/>
      <c r="C316" s="37"/>
      <c r="D316" s="189" t="s">
        <v>142</v>
      </c>
      <c r="E316" s="37"/>
      <c r="F316" s="190" t="s">
        <v>698</v>
      </c>
      <c r="G316" s="37"/>
      <c r="H316" s="37"/>
      <c r="I316" s="186"/>
      <c r="J316" s="37"/>
      <c r="K316" s="37"/>
      <c r="L316" s="38"/>
      <c r="M316" s="187"/>
      <c r="N316" s="188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142</v>
      </c>
      <c r="AU316" s="18" t="s">
        <v>83</v>
      </c>
    </row>
    <row r="317" s="13" customFormat="1">
      <c r="A317" s="13"/>
      <c r="B317" s="196"/>
      <c r="C317" s="13"/>
      <c r="D317" s="184" t="s">
        <v>237</v>
      </c>
      <c r="E317" s="197" t="s">
        <v>1</v>
      </c>
      <c r="F317" s="198" t="s">
        <v>1189</v>
      </c>
      <c r="G317" s="13"/>
      <c r="H317" s="199">
        <v>10</v>
      </c>
      <c r="I317" s="200"/>
      <c r="J317" s="13"/>
      <c r="K317" s="13"/>
      <c r="L317" s="196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237</v>
      </c>
      <c r="AU317" s="197" t="s">
        <v>83</v>
      </c>
      <c r="AV317" s="13" t="s">
        <v>83</v>
      </c>
      <c r="AW317" s="13" t="s">
        <v>30</v>
      </c>
      <c r="AX317" s="13" t="s">
        <v>81</v>
      </c>
      <c r="AY317" s="197" t="s">
        <v>130</v>
      </c>
    </row>
    <row r="318" s="2" customFormat="1" ht="24.15" customHeight="1">
      <c r="A318" s="37"/>
      <c r="B318" s="170"/>
      <c r="C318" s="219" t="s">
        <v>582</v>
      </c>
      <c r="D318" s="219" t="s">
        <v>406</v>
      </c>
      <c r="E318" s="220" t="s">
        <v>1190</v>
      </c>
      <c r="F318" s="221" t="s">
        <v>1191</v>
      </c>
      <c r="G318" s="222" t="s">
        <v>590</v>
      </c>
      <c r="H318" s="223">
        <v>10</v>
      </c>
      <c r="I318" s="224"/>
      <c r="J318" s="225">
        <f>ROUND(I318*H318,2)</f>
        <v>0</v>
      </c>
      <c r="K318" s="221" t="s">
        <v>137</v>
      </c>
      <c r="L318" s="226"/>
      <c r="M318" s="227" t="s">
        <v>1</v>
      </c>
      <c r="N318" s="228" t="s">
        <v>38</v>
      </c>
      <c r="O318" s="76"/>
      <c r="P318" s="180">
        <f>O318*H318</f>
        <v>0</v>
      </c>
      <c r="Q318" s="180">
        <v>0.0012999999999999999</v>
      </c>
      <c r="R318" s="180">
        <f>Q318*H318</f>
        <v>0.012999999999999999</v>
      </c>
      <c r="S318" s="180">
        <v>0</v>
      </c>
      <c r="T318" s="18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2" t="s">
        <v>177</v>
      </c>
      <c r="AT318" s="182" t="s">
        <v>406</v>
      </c>
      <c r="AU318" s="182" t="s">
        <v>83</v>
      </c>
      <c r="AY318" s="18" t="s">
        <v>130</v>
      </c>
      <c r="BE318" s="183">
        <f>IF(N318="základní",J318,0)</f>
        <v>0</v>
      </c>
      <c r="BF318" s="183">
        <f>IF(N318="snížená",J318,0)</f>
        <v>0</v>
      </c>
      <c r="BG318" s="183">
        <f>IF(N318="zákl. přenesená",J318,0)</f>
        <v>0</v>
      </c>
      <c r="BH318" s="183">
        <f>IF(N318="sníž. přenesená",J318,0)</f>
        <v>0</v>
      </c>
      <c r="BI318" s="183">
        <f>IF(N318="nulová",J318,0)</f>
        <v>0</v>
      </c>
      <c r="BJ318" s="18" t="s">
        <v>81</v>
      </c>
      <c r="BK318" s="183">
        <f>ROUND(I318*H318,2)</f>
        <v>0</v>
      </c>
      <c r="BL318" s="18" t="s">
        <v>155</v>
      </c>
      <c r="BM318" s="182" t="s">
        <v>1192</v>
      </c>
    </row>
    <row r="319" s="2" customFormat="1">
      <c r="A319" s="37"/>
      <c r="B319" s="38"/>
      <c r="C319" s="37"/>
      <c r="D319" s="184" t="s">
        <v>140</v>
      </c>
      <c r="E319" s="37"/>
      <c r="F319" s="185" t="s">
        <v>1191</v>
      </c>
      <c r="G319" s="37"/>
      <c r="H319" s="37"/>
      <c r="I319" s="186"/>
      <c r="J319" s="37"/>
      <c r="K319" s="37"/>
      <c r="L319" s="38"/>
      <c r="M319" s="187"/>
      <c r="N319" s="188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140</v>
      </c>
      <c r="AU319" s="18" t="s">
        <v>83</v>
      </c>
    </row>
    <row r="320" s="2" customFormat="1" ht="24.15" customHeight="1">
      <c r="A320" s="37"/>
      <c r="B320" s="170"/>
      <c r="C320" s="171" t="s">
        <v>587</v>
      </c>
      <c r="D320" s="171" t="s">
        <v>133</v>
      </c>
      <c r="E320" s="172" t="s">
        <v>716</v>
      </c>
      <c r="F320" s="173" t="s">
        <v>717</v>
      </c>
      <c r="G320" s="174" t="s">
        <v>590</v>
      </c>
      <c r="H320" s="175">
        <v>5</v>
      </c>
      <c r="I320" s="176"/>
      <c r="J320" s="177">
        <f>ROUND(I320*H320,2)</f>
        <v>0</v>
      </c>
      <c r="K320" s="173" t="s">
        <v>137</v>
      </c>
      <c r="L320" s="38"/>
      <c r="M320" s="178" t="s">
        <v>1</v>
      </c>
      <c r="N320" s="179" t="s">
        <v>38</v>
      </c>
      <c r="O320" s="76"/>
      <c r="P320" s="180">
        <f>O320*H320</f>
        <v>0</v>
      </c>
      <c r="Q320" s="180">
        <v>0.11241</v>
      </c>
      <c r="R320" s="180">
        <f>Q320*H320</f>
        <v>0.56204999999999994</v>
      </c>
      <c r="S320" s="180">
        <v>0</v>
      </c>
      <c r="T320" s="18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2" t="s">
        <v>155</v>
      </c>
      <c r="AT320" s="182" t="s">
        <v>133</v>
      </c>
      <c r="AU320" s="182" t="s">
        <v>83</v>
      </c>
      <c r="AY320" s="18" t="s">
        <v>130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8" t="s">
        <v>81</v>
      </c>
      <c r="BK320" s="183">
        <f>ROUND(I320*H320,2)</f>
        <v>0</v>
      </c>
      <c r="BL320" s="18" t="s">
        <v>155</v>
      </c>
      <c r="BM320" s="182" t="s">
        <v>1193</v>
      </c>
    </row>
    <row r="321" s="2" customFormat="1">
      <c r="A321" s="37"/>
      <c r="B321" s="38"/>
      <c r="C321" s="37"/>
      <c r="D321" s="184" t="s">
        <v>140</v>
      </c>
      <c r="E321" s="37"/>
      <c r="F321" s="185" t="s">
        <v>719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140</v>
      </c>
      <c r="AU321" s="18" t="s">
        <v>83</v>
      </c>
    </row>
    <row r="322" s="2" customFormat="1">
      <c r="A322" s="37"/>
      <c r="B322" s="38"/>
      <c r="C322" s="37"/>
      <c r="D322" s="189" t="s">
        <v>142</v>
      </c>
      <c r="E322" s="37"/>
      <c r="F322" s="190" t="s">
        <v>720</v>
      </c>
      <c r="G322" s="37"/>
      <c r="H322" s="37"/>
      <c r="I322" s="186"/>
      <c r="J322" s="37"/>
      <c r="K322" s="37"/>
      <c r="L322" s="38"/>
      <c r="M322" s="187"/>
      <c r="N322" s="188"/>
      <c r="O322" s="76"/>
      <c r="P322" s="76"/>
      <c r="Q322" s="76"/>
      <c r="R322" s="76"/>
      <c r="S322" s="76"/>
      <c r="T322" s="7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8" t="s">
        <v>142</v>
      </c>
      <c r="AU322" s="18" t="s">
        <v>83</v>
      </c>
    </row>
    <row r="323" s="2" customFormat="1" ht="21.75" customHeight="1">
      <c r="A323" s="37"/>
      <c r="B323" s="170"/>
      <c r="C323" s="219" t="s">
        <v>595</v>
      </c>
      <c r="D323" s="219" t="s">
        <v>406</v>
      </c>
      <c r="E323" s="220" t="s">
        <v>722</v>
      </c>
      <c r="F323" s="221" t="s">
        <v>723</v>
      </c>
      <c r="G323" s="222" t="s">
        <v>590</v>
      </c>
      <c r="H323" s="223">
        <v>5</v>
      </c>
      <c r="I323" s="224"/>
      <c r="J323" s="225">
        <f>ROUND(I323*H323,2)</f>
        <v>0</v>
      </c>
      <c r="K323" s="221" t="s">
        <v>137</v>
      </c>
      <c r="L323" s="226"/>
      <c r="M323" s="227" t="s">
        <v>1</v>
      </c>
      <c r="N323" s="228" t="s">
        <v>38</v>
      </c>
      <c r="O323" s="76"/>
      <c r="P323" s="180">
        <f>O323*H323</f>
        <v>0</v>
      </c>
      <c r="Q323" s="180">
        <v>0.0025000000000000001</v>
      </c>
      <c r="R323" s="180">
        <f>Q323*H323</f>
        <v>0.012500000000000001</v>
      </c>
      <c r="S323" s="180">
        <v>0</v>
      </c>
      <c r="T323" s="18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2" t="s">
        <v>177</v>
      </c>
      <c r="AT323" s="182" t="s">
        <v>406</v>
      </c>
      <c r="AU323" s="182" t="s">
        <v>83</v>
      </c>
      <c r="AY323" s="18" t="s">
        <v>130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8" t="s">
        <v>81</v>
      </c>
      <c r="BK323" s="183">
        <f>ROUND(I323*H323,2)</f>
        <v>0</v>
      </c>
      <c r="BL323" s="18" t="s">
        <v>155</v>
      </c>
      <c r="BM323" s="182" t="s">
        <v>1194</v>
      </c>
    </row>
    <row r="324" s="2" customFormat="1">
      <c r="A324" s="37"/>
      <c r="B324" s="38"/>
      <c r="C324" s="37"/>
      <c r="D324" s="184" t="s">
        <v>140</v>
      </c>
      <c r="E324" s="37"/>
      <c r="F324" s="185" t="s">
        <v>723</v>
      </c>
      <c r="G324" s="37"/>
      <c r="H324" s="37"/>
      <c r="I324" s="186"/>
      <c r="J324" s="37"/>
      <c r="K324" s="37"/>
      <c r="L324" s="38"/>
      <c r="M324" s="187"/>
      <c r="N324" s="188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140</v>
      </c>
      <c r="AU324" s="18" t="s">
        <v>83</v>
      </c>
    </row>
    <row r="325" s="2" customFormat="1" ht="16.5" customHeight="1">
      <c r="A325" s="37"/>
      <c r="B325" s="170"/>
      <c r="C325" s="219" t="s">
        <v>602</v>
      </c>
      <c r="D325" s="219" t="s">
        <v>406</v>
      </c>
      <c r="E325" s="220" t="s">
        <v>726</v>
      </c>
      <c r="F325" s="221" t="s">
        <v>727</v>
      </c>
      <c r="G325" s="222" t="s">
        <v>590</v>
      </c>
      <c r="H325" s="223">
        <v>5</v>
      </c>
      <c r="I325" s="224"/>
      <c r="J325" s="225">
        <f>ROUND(I325*H325,2)</f>
        <v>0</v>
      </c>
      <c r="K325" s="221" t="s">
        <v>137</v>
      </c>
      <c r="L325" s="226"/>
      <c r="M325" s="227" t="s">
        <v>1</v>
      </c>
      <c r="N325" s="228" t="s">
        <v>38</v>
      </c>
      <c r="O325" s="76"/>
      <c r="P325" s="180">
        <f>O325*H325</f>
        <v>0</v>
      </c>
      <c r="Q325" s="180">
        <v>0.0030000000000000001</v>
      </c>
      <c r="R325" s="180">
        <f>Q325*H325</f>
        <v>0.014999999999999999</v>
      </c>
      <c r="S325" s="180">
        <v>0</v>
      </c>
      <c r="T325" s="18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2" t="s">
        <v>177</v>
      </c>
      <c r="AT325" s="182" t="s">
        <v>406</v>
      </c>
      <c r="AU325" s="182" t="s">
        <v>83</v>
      </c>
      <c r="AY325" s="18" t="s">
        <v>130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8" t="s">
        <v>81</v>
      </c>
      <c r="BK325" s="183">
        <f>ROUND(I325*H325,2)</f>
        <v>0</v>
      </c>
      <c r="BL325" s="18" t="s">
        <v>155</v>
      </c>
      <c r="BM325" s="182" t="s">
        <v>1195</v>
      </c>
    </row>
    <row r="326" s="2" customFormat="1">
      <c r="A326" s="37"/>
      <c r="B326" s="38"/>
      <c r="C326" s="37"/>
      <c r="D326" s="184" t="s">
        <v>140</v>
      </c>
      <c r="E326" s="37"/>
      <c r="F326" s="185" t="s">
        <v>727</v>
      </c>
      <c r="G326" s="37"/>
      <c r="H326" s="37"/>
      <c r="I326" s="186"/>
      <c r="J326" s="37"/>
      <c r="K326" s="37"/>
      <c r="L326" s="38"/>
      <c r="M326" s="187"/>
      <c r="N326" s="188"/>
      <c r="O326" s="76"/>
      <c r="P326" s="76"/>
      <c r="Q326" s="76"/>
      <c r="R326" s="76"/>
      <c r="S326" s="76"/>
      <c r="T326" s="7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8" t="s">
        <v>140</v>
      </c>
      <c r="AU326" s="18" t="s">
        <v>83</v>
      </c>
    </row>
    <row r="327" s="2" customFormat="1" ht="21.75" customHeight="1">
      <c r="A327" s="37"/>
      <c r="B327" s="170"/>
      <c r="C327" s="219" t="s">
        <v>607</v>
      </c>
      <c r="D327" s="219" t="s">
        <v>406</v>
      </c>
      <c r="E327" s="220" t="s">
        <v>730</v>
      </c>
      <c r="F327" s="221" t="s">
        <v>731</v>
      </c>
      <c r="G327" s="222" t="s">
        <v>590</v>
      </c>
      <c r="H327" s="223">
        <v>20</v>
      </c>
      <c r="I327" s="224"/>
      <c r="J327" s="225">
        <f>ROUND(I327*H327,2)</f>
        <v>0</v>
      </c>
      <c r="K327" s="221" t="s">
        <v>137</v>
      </c>
      <c r="L327" s="226"/>
      <c r="M327" s="227" t="s">
        <v>1</v>
      </c>
      <c r="N327" s="228" t="s">
        <v>38</v>
      </c>
      <c r="O327" s="76"/>
      <c r="P327" s="180">
        <f>O327*H327</f>
        <v>0</v>
      </c>
      <c r="Q327" s="180">
        <v>0.00035</v>
      </c>
      <c r="R327" s="180">
        <f>Q327*H327</f>
        <v>0.0070000000000000001</v>
      </c>
      <c r="S327" s="180">
        <v>0</v>
      </c>
      <c r="T327" s="18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2" t="s">
        <v>177</v>
      </c>
      <c r="AT327" s="182" t="s">
        <v>406</v>
      </c>
      <c r="AU327" s="182" t="s">
        <v>83</v>
      </c>
      <c r="AY327" s="18" t="s">
        <v>130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8" t="s">
        <v>81</v>
      </c>
      <c r="BK327" s="183">
        <f>ROUND(I327*H327,2)</f>
        <v>0</v>
      </c>
      <c r="BL327" s="18" t="s">
        <v>155</v>
      </c>
      <c r="BM327" s="182" t="s">
        <v>1196</v>
      </c>
    </row>
    <row r="328" s="2" customFormat="1">
      <c r="A328" s="37"/>
      <c r="B328" s="38"/>
      <c r="C328" s="37"/>
      <c r="D328" s="184" t="s">
        <v>140</v>
      </c>
      <c r="E328" s="37"/>
      <c r="F328" s="185" t="s">
        <v>731</v>
      </c>
      <c r="G328" s="37"/>
      <c r="H328" s="37"/>
      <c r="I328" s="186"/>
      <c r="J328" s="37"/>
      <c r="K328" s="37"/>
      <c r="L328" s="38"/>
      <c r="M328" s="187"/>
      <c r="N328" s="188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140</v>
      </c>
      <c r="AU328" s="18" t="s">
        <v>83</v>
      </c>
    </row>
    <row r="329" s="2" customFormat="1" ht="16.5" customHeight="1">
      <c r="A329" s="37"/>
      <c r="B329" s="170"/>
      <c r="C329" s="219" t="s">
        <v>613</v>
      </c>
      <c r="D329" s="219" t="s">
        <v>406</v>
      </c>
      <c r="E329" s="220" t="s">
        <v>734</v>
      </c>
      <c r="F329" s="221" t="s">
        <v>735</v>
      </c>
      <c r="G329" s="222" t="s">
        <v>590</v>
      </c>
      <c r="H329" s="223">
        <v>5</v>
      </c>
      <c r="I329" s="224"/>
      <c r="J329" s="225">
        <f>ROUND(I329*H329,2)</f>
        <v>0</v>
      </c>
      <c r="K329" s="221" t="s">
        <v>137</v>
      </c>
      <c r="L329" s="226"/>
      <c r="M329" s="227" t="s">
        <v>1</v>
      </c>
      <c r="N329" s="228" t="s">
        <v>38</v>
      </c>
      <c r="O329" s="76"/>
      <c r="P329" s="180">
        <f>O329*H329</f>
        <v>0</v>
      </c>
      <c r="Q329" s="180">
        <v>0.00010000000000000001</v>
      </c>
      <c r="R329" s="180">
        <f>Q329*H329</f>
        <v>0.00050000000000000001</v>
      </c>
      <c r="S329" s="180">
        <v>0</v>
      </c>
      <c r="T329" s="18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2" t="s">
        <v>177</v>
      </c>
      <c r="AT329" s="182" t="s">
        <v>406</v>
      </c>
      <c r="AU329" s="182" t="s">
        <v>83</v>
      </c>
      <c r="AY329" s="18" t="s">
        <v>130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8" t="s">
        <v>81</v>
      </c>
      <c r="BK329" s="183">
        <f>ROUND(I329*H329,2)</f>
        <v>0</v>
      </c>
      <c r="BL329" s="18" t="s">
        <v>155</v>
      </c>
      <c r="BM329" s="182" t="s">
        <v>1197</v>
      </c>
    </row>
    <row r="330" s="2" customFormat="1">
      <c r="A330" s="37"/>
      <c r="B330" s="38"/>
      <c r="C330" s="37"/>
      <c r="D330" s="184" t="s">
        <v>140</v>
      </c>
      <c r="E330" s="37"/>
      <c r="F330" s="185" t="s">
        <v>735</v>
      </c>
      <c r="G330" s="37"/>
      <c r="H330" s="37"/>
      <c r="I330" s="186"/>
      <c r="J330" s="37"/>
      <c r="K330" s="37"/>
      <c r="L330" s="38"/>
      <c r="M330" s="187"/>
      <c r="N330" s="188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140</v>
      </c>
      <c r="AU330" s="18" t="s">
        <v>83</v>
      </c>
    </row>
    <row r="331" s="2" customFormat="1" ht="33" customHeight="1">
      <c r="A331" s="37"/>
      <c r="B331" s="170"/>
      <c r="C331" s="171" t="s">
        <v>618</v>
      </c>
      <c r="D331" s="171" t="s">
        <v>133</v>
      </c>
      <c r="E331" s="172" t="s">
        <v>1198</v>
      </c>
      <c r="F331" s="173" t="s">
        <v>1199</v>
      </c>
      <c r="G331" s="174" t="s">
        <v>283</v>
      </c>
      <c r="H331" s="175">
        <v>1384</v>
      </c>
      <c r="I331" s="176"/>
      <c r="J331" s="177">
        <f>ROUND(I331*H331,2)</f>
        <v>0</v>
      </c>
      <c r="K331" s="173" t="s">
        <v>137</v>
      </c>
      <c r="L331" s="38"/>
      <c r="M331" s="178" t="s">
        <v>1</v>
      </c>
      <c r="N331" s="179" t="s">
        <v>38</v>
      </c>
      <c r="O331" s="76"/>
      <c r="P331" s="180">
        <f>O331*H331</f>
        <v>0</v>
      </c>
      <c r="Q331" s="180">
        <v>0.1295</v>
      </c>
      <c r="R331" s="180">
        <f>Q331*H331</f>
        <v>179.22800000000001</v>
      </c>
      <c r="S331" s="180">
        <v>0</v>
      </c>
      <c r="T331" s="18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2" t="s">
        <v>155</v>
      </c>
      <c r="AT331" s="182" t="s">
        <v>133</v>
      </c>
      <c r="AU331" s="182" t="s">
        <v>83</v>
      </c>
      <c r="AY331" s="18" t="s">
        <v>130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8" t="s">
        <v>81</v>
      </c>
      <c r="BK331" s="183">
        <f>ROUND(I331*H331,2)</f>
        <v>0</v>
      </c>
      <c r="BL331" s="18" t="s">
        <v>155</v>
      </c>
      <c r="BM331" s="182" t="s">
        <v>1200</v>
      </c>
    </row>
    <row r="332" s="2" customFormat="1">
      <c r="A332" s="37"/>
      <c r="B332" s="38"/>
      <c r="C332" s="37"/>
      <c r="D332" s="184" t="s">
        <v>140</v>
      </c>
      <c r="E332" s="37"/>
      <c r="F332" s="185" t="s">
        <v>1201</v>
      </c>
      <c r="G332" s="37"/>
      <c r="H332" s="37"/>
      <c r="I332" s="186"/>
      <c r="J332" s="37"/>
      <c r="K332" s="37"/>
      <c r="L332" s="38"/>
      <c r="M332" s="187"/>
      <c r="N332" s="188"/>
      <c r="O332" s="76"/>
      <c r="P332" s="76"/>
      <c r="Q332" s="76"/>
      <c r="R332" s="76"/>
      <c r="S332" s="76"/>
      <c r="T332" s="7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8" t="s">
        <v>140</v>
      </c>
      <c r="AU332" s="18" t="s">
        <v>83</v>
      </c>
    </row>
    <row r="333" s="2" customFormat="1">
      <c r="A333" s="37"/>
      <c r="B333" s="38"/>
      <c r="C333" s="37"/>
      <c r="D333" s="189" t="s">
        <v>142</v>
      </c>
      <c r="E333" s="37"/>
      <c r="F333" s="190" t="s">
        <v>1202</v>
      </c>
      <c r="G333" s="37"/>
      <c r="H333" s="37"/>
      <c r="I333" s="186"/>
      <c r="J333" s="37"/>
      <c r="K333" s="37"/>
      <c r="L333" s="38"/>
      <c r="M333" s="187"/>
      <c r="N333" s="188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142</v>
      </c>
      <c r="AU333" s="18" t="s">
        <v>83</v>
      </c>
    </row>
    <row r="334" s="13" customFormat="1">
      <c r="A334" s="13"/>
      <c r="B334" s="196"/>
      <c r="C334" s="13"/>
      <c r="D334" s="184" t="s">
        <v>237</v>
      </c>
      <c r="E334" s="197" t="s">
        <v>1</v>
      </c>
      <c r="F334" s="198" t="s">
        <v>1203</v>
      </c>
      <c r="G334" s="13"/>
      <c r="H334" s="199">
        <v>1384</v>
      </c>
      <c r="I334" s="200"/>
      <c r="J334" s="13"/>
      <c r="K334" s="13"/>
      <c r="L334" s="196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237</v>
      </c>
      <c r="AU334" s="197" t="s">
        <v>83</v>
      </c>
      <c r="AV334" s="13" t="s">
        <v>83</v>
      </c>
      <c r="AW334" s="13" t="s">
        <v>30</v>
      </c>
      <c r="AX334" s="13" t="s">
        <v>81</v>
      </c>
      <c r="AY334" s="197" t="s">
        <v>130</v>
      </c>
    </row>
    <row r="335" s="2" customFormat="1" ht="16.5" customHeight="1">
      <c r="A335" s="37"/>
      <c r="B335" s="170"/>
      <c r="C335" s="219" t="s">
        <v>625</v>
      </c>
      <c r="D335" s="219" t="s">
        <v>406</v>
      </c>
      <c r="E335" s="220" t="s">
        <v>1204</v>
      </c>
      <c r="F335" s="221" t="s">
        <v>1205</v>
      </c>
      <c r="G335" s="222" t="s">
        <v>283</v>
      </c>
      <c r="H335" s="223">
        <v>1411.6800000000001</v>
      </c>
      <c r="I335" s="224"/>
      <c r="J335" s="225">
        <f>ROUND(I335*H335,2)</f>
        <v>0</v>
      </c>
      <c r="K335" s="221" t="s">
        <v>137</v>
      </c>
      <c r="L335" s="226"/>
      <c r="M335" s="227" t="s">
        <v>1</v>
      </c>
      <c r="N335" s="228" t="s">
        <v>38</v>
      </c>
      <c r="O335" s="76"/>
      <c r="P335" s="180">
        <f>O335*H335</f>
        <v>0</v>
      </c>
      <c r="Q335" s="180">
        <v>0.056120000000000003</v>
      </c>
      <c r="R335" s="180">
        <f>Q335*H335</f>
        <v>79.223481600000014</v>
      </c>
      <c r="S335" s="180">
        <v>0</v>
      </c>
      <c r="T335" s="18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2" t="s">
        <v>177</v>
      </c>
      <c r="AT335" s="182" t="s">
        <v>406</v>
      </c>
      <c r="AU335" s="182" t="s">
        <v>83</v>
      </c>
      <c r="AY335" s="18" t="s">
        <v>130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8" t="s">
        <v>81</v>
      </c>
      <c r="BK335" s="183">
        <f>ROUND(I335*H335,2)</f>
        <v>0</v>
      </c>
      <c r="BL335" s="18" t="s">
        <v>155</v>
      </c>
      <c r="BM335" s="182" t="s">
        <v>1206</v>
      </c>
    </row>
    <row r="336" s="2" customFormat="1">
      <c r="A336" s="37"/>
      <c r="B336" s="38"/>
      <c r="C336" s="37"/>
      <c r="D336" s="184" t="s">
        <v>140</v>
      </c>
      <c r="E336" s="37"/>
      <c r="F336" s="185" t="s">
        <v>1205</v>
      </c>
      <c r="G336" s="37"/>
      <c r="H336" s="37"/>
      <c r="I336" s="186"/>
      <c r="J336" s="37"/>
      <c r="K336" s="37"/>
      <c r="L336" s="38"/>
      <c r="M336" s="187"/>
      <c r="N336" s="188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140</v>
      </c>
      <c r="AU336" s="18" t="s">
        <v>83</v>
      </c>
    </row>
    <row r="337" s="13" customFormat="1">
      <c r="A337" s="13"/>
      <c r="B337" s="196"/>
      <c r="C337" s="13"/>
      <c r="D337" s="184" t="s">
        <v>237</v>
      </c>
      <c r="E337" s="13"/>
      <c r="F337" s="198" t="s">
        <v>1207</v>
      </c>
      <c r="G337" s="13"/>
      <c r="H337" s="199">
        <v>1411.6800000000001</v>
      </c>
      <c r="I337" s="200"/>
      <c r="J337" s="13"/>
      <c r="K337" s="13"/>
      <c r="L337" s="196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237</v>
      </c>
      <c r="AU337" s="197" t="s">
        <v>83</v>
      </c>
      <c r="AV337" s="13" t="s">
        <v>83</v>
      </c>
      <c r="AW337" s="13" t="s">
        <v>3</v>
      </c>
      <c r="AX337" s="13" t="s">
        <v>81</v>
      </c>
      <c r="AY337" s="197" t="s">
        <v>130</v>
      </c>
    </row>
    <row r="338" s="2" customFormat="1" ht="16.5" customHeight="1">
      <c r="A338" s="37"/>
      <c r="B338" s="170"/>
      <c r="C338" s="171" t="s">
        <v>629</v>
      </c>
      <c r="D338" s="171" t="s">
        <v>133</v>
      </c>
      <c r="E338" s="172" t="s">
        <v>1208</v>
      </c>
      <c r="F338" s="173" t="s">
        <v>1209</v>
      </c>
      <c r="G338" s="174" t="s">
        <v>590</v>
      </c>
      <c r="H338" s="175">
        <v>5</v>
      </c>
      <c r="I338" s="176"/>
      <c r="J338" s="177">
        <f>ROUND(I338*H338,2)</f>
        <v>0</v>
      </c>
      <c r="K338" s="173" t="s">
        <v>137</v>
      </c>
      <c r="L338" s="38"/>
      <c r="M338" s="178" t="s">
        <v>1</v>
      </c>
      <c r="N338" s="179" t="s">
        <v>38</v>
      </c>
      <c r="O338" s="76"/>
      <c r="P338" s="180">
        <f>O338*H338</f>
        <v>0</v>
      </c>
      <c r="Q338" s="180">
        <v>0.072870000000000004</v>
      </c>
      <c r="R338" s="180">
        <f>Q338*H338</f>
        <v>0.36435000000000001</v>
      </c>
      <c r="S338" s="180">
        <v>0</v>
      </c>
      <c r="T338" s="18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2" t="s">
        <v>155</v>
      </c>
      <c r="AT338" s="182" t="s">
        <v>133</v>
      </c>
      <c r="AU338" s="182" t="s">
        <v>83</v>
      </c>
      <c r="AY338" s="18" t="s">
        <v>130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8" t="s">
        <v>81</v>
      </c>
      <c r="BK338" s="183">
        <f>ROUND(I338*H338,2)</f>
        <v>0</v>
      </c>
      <c r="BL338" s="18" t="s">
        <v>155</v>
      </c>
      <c r="BM338" s="182" t="s">
        <v>1210</v>
      </c>
    </row>
    <row r="339" s="2" customFormat="1">
      <c r="A339" s="37"/>
      <c r="B339" s="38"/>
      <c r="C339" s="37"/>
      <c r="D339" s="184" t="s">
        <v>140</v>
      </c>
      <c r="E339" s="37"/>
      <c r="F339" s="185" t="s">
        <v>1209</v>
      </c>
      <c r="G339" s="37"/>
      <c r="H339" s="37"/>
      <c r="I339" s="186"/>
      <c r="J339" s="37"/>
      <c r="K339" s="37"/>
      <c r="L339" s="38"/>
      <c r="M339" s="187"/>
      <c r="N339" s="18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140</v>
      </c>
      <c r="AU339" s="18" t="s">
        <v>83</v>
      </c>
    </row>
    <row r="340" s="2" customFormat="1">
      <c r="A340" s="37"/>
      <c r="B340" s="38"/>
      <c r="C340" s="37"/>
      <c r="D340" s="189" t="s">
        <v>142</v>
      </c>
      <c r="E340" s="37"/>
      <c r="F340" s="190" t="s">
        <v>1211</v>
      </c>
      <c r="G340" s="37"/>
      <c r="H340" s="37"/>
      <c r="I340" s="186"/>
      <c r="J340" s="37"/>
      <c r="K340" s="37"/>
      <c r="L340" s="38"/>
      <c r="M340" s="187"/>
      <c r="N340" s="188"/>
      <c r="O340" s="76"/>
      <c r="P340" s="76"/>
      <c r="Q340" s="76"/>
      <c r="R340" s="76"/>
      <c r="S340" s="76"/>
      <c r="T340" s="7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8" t="s">
        <v>142</v>
      </c>
      <c r="AU340" s="18" t="s">
        <v>83</v>
      </c>
    </row>
    <row r="341" s="13" customFormat="1">
      <c r="A341" s="13"/>
      <c r="B341" s="196"/>
      <c r="C341" s="13"/>
      <c r="D341" s="184" t="s">
        <v>237</v>
      </c>
      <c r="E341" s="197" t="s">
        <v>1</v>
      </c>
      <c r="F341" s="198" t="s">
        <v>1212</v>
      </c>
      <c r="G341" s="13"/>
      <c r="H341" s="199">
        <v>5</v>
      </c>
      <c r="I341" s="200"/>
      <c r="J341" s="13"/>
      <c r="K341" s="13"/>
      <c r="L341" s="196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237</v>
      </c>
      <c r="AU341" s="197" t="s">
        <v>83</v>
      </c>
      <c r="AV341" s="13" t="s">
        <v>83</v>
      </c>
      <c r="AW341" s="13" t="s">
        <v>30</v>
      </c>
      <c r="AX341" s="13" t="s">
        <v>81</v>
      </c>
      <c r="AY341" s="197" t="s">
        <v>130</v>
      </c>
    </row>
    <row r="342" s="2" customFormat="1" ht="21.75" customHeight="1">
      <c r="A342" s="37"/>
      <c r="B342" s="170"/>
      <c r="C342" s="171" t="s">
        <v>635</v>
      </c>
      <c r="D342" s="171" t="s">
        <v>133</v>
      </c>
      <c r="E342" s="172" t="s">
        <v>1213</v>
      </c>
      <c r="F342" s="173" t="s">
        <v>1214</v>
      </c>
      <c r="G342" s="174" t="s">
        <v>590</v>
      </c>
      <c r="H342" s="175">
        <v>19</v>
      </c>
      <c r="I342" s="176"/>
      <c r="J342" s="177">
        <f>ROUND(I342*H342,2)</f>
        <v>0</v>
      </c>
      <c r="K342" s="173" t="s">
        <v>137</v>
      </c>
      <c r="L342" s="38"/>
      <c r="M342" s="178" t="s">
        <v>1</v>
      </c>
      <c r="N342" s="179" t="s">
        <v>38</v>
      </c>
      <c r="O342" s="76"/>
      <c r="P342" s="180">
        <f>O342*H342</f>
        <v>0</v>
      </c>
      <c r="Q342" s="180">
        <v>0.35743999999999998</v>
      </c>
      <c r="R342" s="180">
        <f>Q342*H342</f>
        <v>6.7913599999999992</v>
      </c>
      <c r="S342" s="180">
        <v>0</v>
      </c>
      <c r="T342" s="18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2" t="s">
        <v>155</v>
      </c>
      <c r="AT342" s="182" t="s">
        <v>133</v>
      </c>
      <c r="AU342" s="182" t="s">
        <v>83</v>
      </c>
      <c r="AY342" s="18" t="s">
        <v>130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8" t="s">
        <v>81</v>
      </c>
      <c r="BK342" s="183">
        <f>ROUND(I342*H342,2)</f>
        <v>0</v>
      </c>
      <c r="BL342" s="18" t="s">
        <v>155</v>
      </c>
      <c r="BM342" s="182" t="s">
        <v>1215</v>
      </c>
    </row>
    <row r="343" s="2" customFormat="1">
      <c r="A343" s="37"/>
      <c r="B343" s="38"/>
      <c r="C343" s="37"/>
      <c r="D343" s="184" t="s">
        <v>140</v>
      </c>
      <c r="E343" s="37"/>
      <c r="F343" s="185" t="s">
        <v>1214</v>
      </c>
      <c r="G343" s="37"/>
      <c r="H343" s="37"/>
      <c r="I343" s="186"/>
      <c r="J343" s="37"/>
      <c r="K343" s="37"/>
      <c r="L343" s="38"/>
      <c r="M343" s="187"/>
      <c r="N343" s="188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140</v>
      </c>
      <c r="AU343" s="18" t="s">
        <v>83</v>
      </c>
    </row>
    <row r="344" s="2" customFormat="1">
      <c r="A344" s="37"/>
      <c r="B344" s="38"/>
      <c r="C344" s="37"/>
      <c r="D344" s="189" t="s">
        <v>142</v>
      </c>
      <c r="E344" s="37"/>
      <c r="F344" s="190" t="s">
        <v>1216</v>
      </c>
      <c r="G344" s="37"/>
      <c r="H344" s="37"/>
      <c r="I344" s="186"/>
      <c r="J344" s="37"/>
      <c r="K344" s="37"/>
      <c r="L344" s="38"/>
      <c r="M344" s="187"/>
      <c r="N344" s="188"/>
      <c r="O344" s="76"/>
      <c r="P344" s="76"/>
      <c r="Q344" s="76"/>
      <c r="R344" s="76"/>
      <c r="S344" s="76"/>
      <c r="T344" s="7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142</v>
      </c>
      <c r="AU344" s="18" t="s">
        <v>83</v>
      </c>
    </row>
    <row r="345" s="13" customFormat="1">
      <c r="A345" s="13"/>
      <c r="B345" s="196"/>
      <c r="C345" s="13"/>
      <c r="D345" s="184" t="s">
        <v>237</v>
      </c>
      <c r="E345" s="197" t="s">
        <v>1</v>
      </c>
      <c r="F345" s="198" t="s">
        <v>1217</v>
      </c>
      <c r="G345" s="13"/>
      <c r="H345" s="199">
        <v>19</v>
      </c>
      <c r="I345" s="200"/>
      <c r="J345" s="13"/>
      <c r="K345" s="13"/>
      <c r="L345" s="196"/>
      <c r="M345" s="201"/>
      <c r="N345" s="202"/>
      <c r="O345" s="202"/>
      <c r="P345" s="202"/>
      <c r="Q345" s="202"/>
      <c r="R345" s="202"/>
      <c r="S345" s="202"/>
      <c r="T345" s="20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7" t="s">
        <v>237</v>
      </c>
      <c r="AU345" s="197" t="s">
        <v>83</v>
      </c>
      <c r="AV345" s="13" t="s">
        <v>83</v>
      </c>
      <c r="AW345" s="13" t="s">
        <v>30</v>
      </c>
      <c r="AX345" s="13" t="s">
        <v>81</v>
      </c>
      <c r="AY345" s="197" t="s">
        <v>130</v>
      </c>
    </row>
    <row r="346" s="2" customFormat="1" ht="24.15" customHeight="1">
      <c r="A346" s="37"/>
      <c r="B346" s="170"/>
      <c r="C346" s="171" t="s">
        <v>639</v>
      </c>
      <c r="D346" s="171" t="s">
        <v>133</v>
      </c>
      <c r="E346" s="172" t="s">
        <v>1218</v>
      </c>
      <c r="F346" s="173" t="s">
        <v>1219</v>
      </c>
      <c r="G346" s="174" t="s">
        <v>590</v>
      </c>
      <c r="H346" s="175">
        <v>5</v>
      </c>
      <c r="I346" s="176"/>
      <c r="J346" s="177">
        <f>ROUND(I346*H346,2)</f>
        <v>0</v>
      </c>
      <c r="K346" s="173" t="s">
        <v>137</v>
      </c>
      <c r="L346" s="38"/>
      <c r="M346" s="178" t="s">
        <v>1</v>
      </c>
      <c r="N346" s="179" t="s">
        <v>38</v>
      </c>
      <c r="O346" s="76"/>
      <c r="P346" s="180">
        <f>O346*H346</f>
        <v>0</v>
      </c>
      <c r="Q346" s="180">
        <v>0.00051999999999999995</v>
      </c>
      <c r="R346" s="180">
        <f>Q346*H346</f>
        <v>0.0025999999999999999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155</v>
      </c>
      <c r="AT346" s="182" t="s">
        <v>133</v>
      </c>
      <c r="AU346" s="182" t="s">
        <v>83</v>
      </c>
      <c r="AY346" s="18" t="s">
        <v>130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81</v>
      </c>
      <c r="BK346" s="183">
        <f>ROUND(I346*H346,2)</f>
        <v>0</v>
      </c>
      <c r="BL346" s="18" t="s">
        <v>155</v>
      </c>
      <c r="BM346" s="182" t="s">
        <v>1220</v>
      </c>
    </row>
    <row r="347" s="2" customFormat="1">
      <c r="A347" s="37"/>
      <c r="B347" s="38"/>
      <c r="C347" s="37"/>
      <c r="D347" s="184" t="s">
        <v>140</v>
      </c>
      <c r="E347" s="37"/>
      <c r="F347" s="185" t="s">
        <v>1221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140</v>
      </c>
      <c r="AU347" s="18" t="s">
        <v>83</v>
      </c>
    </row>
    <row r="348" s="2" customFormat="1">
      <c r="A348" s="37"/>
      <c r="B348" s="38"/>
      <c r="C348" s="37"/>
      <c r="D348" s="189" t="s">
        <v>142</v>
      </c>
      <c r="E348" s="37"/>
      <c r="F348" s="190" t="s">
        <v>1222</v>
      </c>
      <c r="G348" s="37"/>
      <c r="H348" s="37"/>
      <c r="I348" s="186"/>
      <c r="J348" s="37"/>
      <c r="K348" s="37"/>
      <c r="L348" s="38"/>
      <c r="M348" s="187"/>
      <c r="N348" s="188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142</v>
      </c>
      <c r="AU348" s="18" t="s">
        <v>83</v>
      </c>
    </row>
    <row r="349" s="13" customFormat="1">
      <c r="A349" s="13"/>
      <c r="B349" s="196"/>
      <c r="C349" s="13"/>
      <c r="D349" s="184" t="s">
        <v>237</v>
      </c>
      <c r="E349" s="197" t="s">
        <v>1</v>
      </c>
      <c r="F349" s="198" t="s">
        <v>1223</v>
      </c>
      <c r="G349" s="13"/>
      <c r="H349" s="199">
        <v>5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237</v>
      </c>
      <c r="AU349" s="197" t="s">
        <v>83</v>
      </c>
      <c r="AV349" s="13" t="s">
        <v>83</v>
      </c>
      <c r="AW349" s="13" t="s">
        <v>30</v>
      </c>
      <c r="AX349" s="13" t="s">
        <v>81</v>
      </c>
      <c r="AY349" s="197" t="s">
        <v>130</v>
      </c>
    </row>
    <row r="350" s="2" customFormat="1" ht="16.5" customHeight="1">
      <c r="A350" s="37"/>
      <c r="B350" s="170"/>
      <c r="C350" s="171" t="s">
        <v>643</v>
      </c>
      <c r="D350" s="171" t="s">
        <v>133</v>
      </c>
      <c r="E350" s="172" t="s">
        <v>1224</v>
      </c>
      <c r="F350" s="173" t="s">
        <v>1225</v>
      </c>
      <c r="G350" s="174" t="s">
        <v>590</v>
      </c>
      <c r="H350" s="175">
        <v>7</v>
      </c>
      <c r="I350" s="176"/>
      <c r="J350" s="177">
        <f>ROUND(I350*H350,2)</f>
        <v>0</v>
      </c>
      <c r="K350" s="173" t="s">
        <v>137</v>
      </c>
      <c r="L350" s="38"/>
      <c r="M350" s="178" t="s">
        <v>1</v>
      </c>
      <c r="N350" s="179" t="s">
        <v>38</v>
      </c>
      <c r="O350" s="76"/>
      <c r="P350" s="180">
        <f>O350*H350</f>
        <v>0</v>
      </c>
      <c r="Q350" s="180">
        <v>0</v>
      </c>
      <c r="R350" s="180">
        <f>Q350*H350</f>
        <v>0</v>
      </c>
      <c r="S350" s="180">
        <v>0.48199999999999998</v>
      </c>
      <c r="T350" s="181">
        <f>S350*H350</f>
        <v>3.3739999999999997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2" t="s">
        <v>155</v>
      </c>
      <c r="AT350" s="182" t="s">
        <v>133</v>
      </c>
      <c r="AU350" s="182" t="s">
        <v>83</v>
      </c>
      <c r="AY350" s="18" t="s">
        <v>130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8" t="s">
        <v>81</v>
      </c>
      <c r="BK350" s="183">
        <f>ROUND(I350*H350,2)</f>
        <v>0</v>
      </c>
      <c r="BL350" s="18" t="s">
        <v>155</v>
      </c>
      <c r="BM350" s="182" t="s">
        <v>1226</v>
      </c>
    </row>
    <row r="351" s="2" customFormat="1">
      <c r="A351" s="37"/>
      <c r="B351" s="38"/>
      <c r="C351" s="37"/>
      <c r="D351" s="184" t="s">
        <v>140</v>
      </c>
      <c r="E351" s="37"/>
      <c r="F351" s="185" t="s">
        <v>1227</v>
      </c>
      <c r="G351" s="37"/>
      <c r="H351" s="37"/>
      <c r="I351" s="186"/>
      <c r="J351" s="37"/>
      <c r="K351" s="37"/>
      <c r="L351" s="38"/>
      <c r="M351" s="187"/>
      <c r="N351" s="188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140</v>
      </c>
      <c r="AU351" s="18" t="s">
        <v>83</v>
      </c>
    </row>
    <row r="352" s="2" customFormat="1">
      <c r="A352" s="37"/>
      <c r="B352" s="38"/>
      <c r="C352" s="37"/>
      <c r="D352" s="189" t="s">
        <v>142</v>
      </c>
      <c r="E352" s="37"/>
      <c r="F352" s="190" t="s">
        <v>1228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142</v>
      </c>
      <c r="AU352" s="18" t="s">
        <v>83</v>
      </c>
    </row>
    <row r="353" s="13" customFormat="1">
      <c r="A353" s="13"/>
      <c r="B353" s="196"/>
      <c r="C353" s="13"/>
      <c r="D353" s="184" t="s">
        <v>237</v>
      </c>
      <c r="E353" s="197" t="s">
        <v>1</v>
      </c>
      <c r="F353" s="198" t="s">
        <v>1229</v>
      </c>
      <c r="G353" s="13"/>
      <c r="H353" s="199">
        <v>7</v>
      </c>
      <c r="I353" s="200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237</v>
      </c>
      <c r="AU353" s="197" t="s">
        <v>83</v>
      </c>
      <c r="AV353" s="13" t="s">
        <v>83</v>
      </c>
      <c r="AW353" s="13" t="s">
        <v>30</v>
      </c>
      <c r="AX353" s="13" t="s">
        <v>81</v>
      </c>
      <c r="AY353" s="197" t="s">
        <v>130</v>
      </c>
    </row>
    <row r="354" s="2" customFormat="1" ht="21.75" customHeight="1">
      <c r="A354" s="37"/>
      <c r="B354" s="170"/>
      <c r="C354" s="171" t="s">
        <v>647</v>
      </c>
      <c r="D354" s="171" t="s">
        <v>133</v>
      </c>
      <c r="E354" s="172" t="s">
        <v>1230</v>
      </c>
      <c r="F354" s="173" t="s">
        <v>855</v>
      </c>
      <c r="G354" s="174" t="s">
        <v>590</v>
      </c>
      <c r="H354" s="175">
        <v>5</v>
      </c>
      <c r="I354" s="176"/>
      <c r="J354" s="177">
        <f>ROUND(I354*H354,2)</f>
        <v>0</v>
      </c>
      <c r="K354" s="173" t="s">
        <v>137</v>
      </c>
      <c r="L354" s="38"/>
      <c r="M354" s="178" t="s">
        <v>1</v>
      </c>
      <c r="N354" s="179" t="s">
        <v>38</v>
      </c>
      <c r="O354" s="76"/>
      <c r="P354" s="180">
        <f>O354*H354</f>
        <v>0</v>
      </c>
      <c r="Q354" s="180">
        <v>0</v>
      </c>
      <c r="R354" s="180">
        <f>Q354*H354</f>
        <v>0</v>
      </c>
      <c r="S354" s="180">
        <v>0.086999999999999994</v>
      </c>
      <c r="T354" s="181">
        <f>S354*H354</f>
        <v>0.43499999999999994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155</v>
      </c>
      <c r="AT354" s="182" t="s">
        <v>133</v>
      </c>
      <c r="AU354" s="182" t="s">
        <v>83</v>
      </c>
      <c r="AY354" s="18" t="s">
        <v>130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81</v>
      </c>
      <c r="BK354" s="183">
        <f>ROUND(I354*H354,2)</f>
        <v>0</v>
      </c>
      <c r="BL354" s="18" t="s">
        <v>155</v>
      </c>
      <c r="BM354" s="182" t="s">
        <v>1231</v>
      </c>
    </row>
    <row r="355" s="2" customFormat="1">
      <c r="A355" s="37"/>
      <c r="B355" s="38"/>
      <c r="C355" s="37"/>
      <c r="D355" s="184" t="s">
        <v>140</v>
      </c>
      <c r="E355" s="37"/>
      <c r="F355" s="185" t="s">
        <v>855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140</v>
      </c>
      <c r="AU355" s="18" t="s">
        <v>83</v>
      </c>
    </row>
    <row r="356" s="2" customFormat="1">
      <c r="A356" s="37"/>
      <c r="B356" s="38"/>
      <c r="C356" s="37"/>
      <c r="D356" s="189" t="s">
        <v>142</v>
      </c>
      <c r="E356" s="37"/>
      <c r="F356" s="190" t="s">
        <v>1232</v>
      </c>
      <c r="G356" s="37"/>
      <c r="H356" s="37"/>
      <c r="I356" s="186"/>
      <c r="J356" s="37"/>
      <c r="K356" s="37"/>
      <c r="L356" s="38"/>
      <c r="M356" s="187"/>
      <c r="N356" s="188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142</v>
      </c>
      <c r="AU356" s="18" t="s">
        <v>83</v>
      </c>
    </row>
    <row r="357" s="13" customFormat="1">
      <c r="A357" s="13"/>
      <c r="B357" s="196"/>
      <c r="C357" s="13"/>
      <c r="D357" s="184" t="s">
        <v>237</v>
      </c>
      <c r="E357" s="197" t="s">
        <v>1</v>
      </c>
      <c r="F357" s="198" t="s">
        <v>1233</v>
      </c>
      <c r="G357" s="13"/>
      <c r="H357" s="199">
        <v>5</v>
      </c>
      <c r="I357" s="200"/>
      <c r="J357" s="13"/>
      <c r="K357" s="13"/>
      <c r="L357" s="196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237</v>
      </c>
      <c r="AU357" s="197" t="s">
        <v>83</v>
      </c>
      <c r="AV357" s="13" t="s">
        <v>83</v>
      </c>
      <c r="AW357" s="13" t="s">
        <v>30</v>
      </c>
      <c r="AX357" s="13" t="s">
        <v>81</v>
      </c>
      <c r="AY357" s="197" t="s">
        <v>130</v>
      </c>
    </row>
    <row r="358" s="2" customFormat="1" ht="16.5" customHeight="1">
      <c r="A358" s="37"/>
      <c r="B358" s="170"/>
      <c r="C358" s="171" t="s">
        <v>651</v>
      </c>
      <c r="D358" s="171" t="s">
        <v>133</v>
      </c>
      <c r="E358" s="172" t="s">
        <v>1234</v>
      </c>
      <c r="F358" s="173" t="s">
        <v>1235</v>
      </c>
      <c r="G358" s="174" t="s">
        <v>590</v>
      </c>
      <c r="H358" s="175">
        <v>21</v>
      </c>
      <c r="I358" s="176"/>
      <c r="J358" s="177">
        <f>ROUND(I358*H358,2)</f>
        <v>0</v>
      </c>
      <c r="K358" s="173" t="s">
        <v>1</v>
      </c>
      <c r="L358" s="38"/>
      <c r="M358" s="178" t="s">
        <v>1</v>
      </c>
      <c r="N358" s="179" t="s">
        <v>38</v>
      </c>
      <c r="O358" s="76"/>
      <c r="P358" s="180">
        <f>O358*H358</f>
        <v>0</v>
      </c>
      <c r="Q358" s="180">
        <v>0</v>
      </c>
      <c r="R358" s="180">
        <f>Q358*H358</f>
        <v>0</v>
      </c>
      <c r="S358" s="180">
        <v>0.025000000000000001</v>
      </c>
      <c r="T358" s="181">
        <f>S358*H358</f>
        <v>0.52500000000000002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2" t="s">
        <v>155</v>
      </c>
      <c r="AT358" s="182" t="s">
        <v>133</v>
      </c>
      <c r="AU358" s="182" t="s">
        <v>83</v>
      </c>
      <c r="AY358" s="18" t="s">
        <v>130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8" t="s">
        <v>81</v>
      </c>
      <c r="BK358" s="183">
        <f>ROUND(I358*H358,2)</f>
        <v>0</v>
      </c>
      <c r="BL358" s="18" t="s">
        <v>155</v>
      </c>
      <c r="BM358" s="182" t="s">
        <v>1236</v>
      </c>
    </row>
    <row r="359" s="2" customFormat="1">
      <c r="A359" s="37"/>
      <c r="B359" s="38"/>
      <c r="C359" s="37"/>
      <c r="D359" s="184" t="s">
        <v>140</v>
      </c>
      <c r="E359" s="37"/>
      <c r="F359" s="185" t="s">
        <v>1235</v>
      </c>
      <c r="G359" s="37"/>
      <c r="H359" s="37"/>
      <c r="I359" s="186"/>
      <c r="J359" s="37"/>
      <c r="K359" s="37"/>
      <c r="L359" s="38"/>
      <c r="M359" s="187"/>
      <c r="N359" s="188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140</v>
      </c>
      <c r="AU359" s="18" t="s">
        <v>83</v>
      </c>
    </row>
    <row r="360" s="13" customFormat="1">
      <c r="A360" s="13"/>
      <c r="B360" s="196"/>
      <c r="C360" s="13"/>
      <c r="D360" s="184" t="s">
        <v>237</v>
      </c>
      <c r="E360" s="197" t="s">
        <v>1</v>
      </c>
      <c r="F360" s="198" t="s">
        <v>1237</v>
      </c>
      <c r="G360" s="13"/>
      <c r="H360" s="199">
        <v>21</v>
      </c>
      <c r="I360" s="200"/>
      <c r="J360" s="13"/>
      <c r="K360" s="13"/>
      <c r="L360" s="196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237</v>
      </c>
      <c r="AU360" s="197" t="s">
        <v>83</v>
      </c>
      <c r="AV360" s="13" t="s">
        <v>83</v>
      </c>
      <c r="AW360" s="13" t="s">
        <v>30</v>
      </c>
      <c r="AX360" s="13" t="s">
        <v>81</v>
      </c>
      <c r="AY360" s="197" t="s">
        <v>130</v>
      </c>
    </row>
    <row r="361" s="2" customFormat="1" ht="16.5" customHeight="1">
      <c r="A361" s="37"/>
      <c r="B361" s="170"/>
      <c r="C361" s="171" t="s">
        <v>658</v>
      </c>
      <c r="D361" s="171" t="s">
        <v>133</v>
      </c>
      <c r="E361" s="172" t="s">
        <v>1238</v>
      </c>
      <c r="F361" s="173" t="s">
        <v>1239</v>
      </c>
      <c r="G361" s="174" t="s">
        <v>590</v>
      </c>
      <c r="H361" s="175">
        <v>5</v>
      </c>
      <c r="I361" s="176"/>
      <c r="J361" s="177">
        <f>ROUND(I361*H361,2)</f>
        <v>0</v>
      </c>
      <c r="K361" s="173" t="s">
        <v>137</v>
      </c>
      <c r="L361" s="38"/>
      <c r="M361" s="178" t="s">
        <v>1</v>
      </c>
      <c r="N361" s="179" t="s">
        <v>38</v>
      </c>
      <c r="O361" s="76"/>
      <c r="P361" s="180">
        <f>O361*H361</f>
        <v>0</v>
      </c>
      <c r="Q361" s="180">
        <v>0</v>
      </c>
      <c r="R361" s="180">
        <f>Q361*H361</f>
        <v>0</v>
      </c>
      <c r="S361" s="180">
        <v>0.025000000000000001</v>
      </c>
      <c r="T361" s="181">
        <f>S361*H361</f>
        <v>0.125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2" t="s">
        <v>155</v>
      </c>
      <c r="AT361" s="182" t="s">
        <v>133</v>
      </c>
      <c r="AU361" s="182" t="s">
        <v>83</v>
      </c>
      <c r="AY361" s="18" t="s">
        <v>130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8" t="s">
        <v>81</v>
      </c>
      <c r="BK361" s="183">
        <f>ROUND(I361*H361,2)</f>
        <v>0</v>
      </c>
      <c r="BL361" s="18" t="s">
        <v>155</v>
      </c>
      <c r="BM361" s="182" t="s">
        <v>1240</v>
      </c>
    </row>
    <row r="362" s="2" customFormat="1">
      <c r="A362" s="37"/>
      <c r="B362" s="38"/>
      <c r="C362" s="37"/>
      <c r="D362" s="184" t="s">
        <v>140</v>
      </c>
      <c r="E362" s="37"/>
      <c r="F362" s="185" t="s">
        <v>1241</v>
      </c>
      <c r="G362" s="37"/>
      <c r="H362" s="37"/>
      <c r="I362" s="186"/>
      <c r="J362" s="37"/>
      <c r="K362" s="37"/>
      <c r="L362" s="38"/>
      <c r="M362" s="187"/>
      <c r="N362" s="188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140</v>
      </c>
      <c r="AU362" s="18" t="s">
        <v>83</v>
      </c>
    </row>
    <row r="363" s="2" customFormat="1">
      <c r="A363" s="37"/>
      <c r="B363" s="38"/>
      <c r="C363" s="37"/>
      <c r="D363" s="189" t="s">
        <v>142</v>
      </c>
      <c r="E363" s="37"/>
      <c r="F363" s="190" t="s">
        <v>1242</v>
      </c>
      <c r="G363" s="37"/>
      <c r="H363" s="37"/>
      <c r="I363" s="186"/>
      <c r="J363" s="37"/>
      <c r="K363" s="37"/>
      <c r="L363" s="38"/>
      <c r="M363" s="187"/>
      <c r="N363" s="188"/>
      <c r="O363" s="76"/>
      <c r="P363" s="76"/>
      <c r="Q363" s="76"/>
      <c r="R363" s="76"/>
      <c r="S363" s="76"/>
      <c r="T363" s="7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142</v>
      </c>
      <c r="AU363" s="18" t="s">
        <v>83</v>
      </c>
    </row>
    <row r="364" s="13" customFormat="1">
      <c r="A364" s="13"/>
      <c r="B364" s="196"/>
      <c r="C364" s="13"/>
      <c r="D364" s="184" t="s">
        <v>237</v>
      </c>
      <c r="E364" s="197" t="s">
        <v>1</v>
      </c>
      <c r="F364" s="198" t="s">
        <v>1243</v>
      </c>
      <c r="G364" s="13"/>
      <c r="H364" s="199">
        <v>5</v>
      </c>
      <c r="I364" s="200"/>
      <c r="J364" s="13"/>
      <c r="K364" s="13"/>
      <c r="L364" s="196"/>
      <c r="M364" s="201"/>
      <c r="N364" s="202"/>
      <c r="O364" s="202"/>
      <c r="P364" s="202"/>
      <c r="Q364" s="202"/>
      <c r="R364" s="202"/>
      <c r="S364" s="202"/>
      <c r="T364" s="20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7" t="s">
        <v>237</v>
      </c>
      <c r="AU364" s="197" t="s">
        <v>83</v>
      </c>
      <c r="AV364" s="13" t="s">
        <v>83</v>
      </c>
      <c r="AW364" s="13" t="s">
        <v>30</v>
      </c>
      <c r="AX364" s="13" t="s">
        <v>81</v>
      </c>
      <c r="AY364" s="197" t="s">
        <v>130</v>
      </c>
    </row>
    <row r="365" s="2" customFormat="1" ht="24.15" customHeight="1">
      <c r="A365" s="37"/>
      <c r="B365" s="170"/>
      <c r="C365" s="171" t="s">
        <v>662</v>
      </c>
      <c r="D365" s="171" t="s">
        <v>133</v>
      </c>
      <c r="E365" s="172" t="s">
        <v>1244</v>
      </c>
      <c r="F365" s="173" t="s">
        <v>1245</v>
      </c>
      <c r="G365" s="174" t="s">
        <v>283</v>
      </c>
      <c r="H365" s="175">
        <v>21</v>
      </c>
      <c r="I365" s="176"/>
      <c r="J365" s="177">
        <f>ROUND(I365*H365,2)</f>
        <v>0</v>
      </c>
      <c r="K365" s="173" t="s">
        <v>137</v>
      </c>
      <c r="L365" s="38"/>
      <c r="M365" s="178" t="s">
        <v>1</v>
      </c>
      <c r="N365" s="179" t="s">
        <v>38</v>
      </c>
      <c r="O365" s="76"/>
      <c r="P365" s="180">
        <f>O365*H365</f>
        <v>0</v>
      </c>
      <c r="Q365" s="180">
        <v>0</v>
      </c>
      <c r="R365" s="180">
        <f>Q365*H365</f>
        <v>0</v>
      </c>
      <c r="S365" s="180">
        <v>0.25</v>
      </c>
      <c r="T365" s="181">
        <f>S365*H365</f>
        <v>5.25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2" t="s">
        <v>155</v>
      </c>
      <c r="AT365" s="182" t="s">
        <v>133</v>
      </c>
      <c r="AU365" s="182" t="s">
        <v>83</v>
      </c>
      <c r="AY365" s="18" t="s">
        <v>130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8" t="s">
        <v>81</v>
      </c>
      <c r="BK365" s="183">
        <f>ROUND(I365*H365,2)</f>
        <v>0</v>
      </c>
      <c r="BL365" s="18" t="s">
        <v>155</v>
      </c>
      <c r="BM365" s="182" t="s">
        <v>1246</v>
      </c>
    </row>
    <row r="366" s="2" customFormat="1">
      <c r="A366" s="37"/>
      <c r="B366" s="38"/>
      <c r="C366" s="37"/>
      <c r="D366" s="184" t="s">
        <v>140</v>
      </c>
      <c r="E366" s="37"/>
      <c r="F366" s="185" t="s">
        <v>1247</v>
      </c>
      <c r="G366" s="37"/>
      <c r="H366" s="37"/>
      <c r="I366" s="186"/>
      <c r="J366" s="37"/>
      <c r="K366" s="37"/>
      <c r="L366" s="38"/>
      <c r="M366" s="187"/>
      <c r="N366" s="188"/>
      <c r="O366" s="76"/>
      <c r="P366" s="76"/>
      <c r="Q366" s="76"/>
      <c r="R366" s="76"/>
      <c r="S366" s="76"/>
      <c r="T366" s="7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8" t="s">
        <v>140</v>
      </c>
      <c r="AU366" s="18" t="s">
        <v>83</v>
      </c>
    </row>
    <row r="367" s="2" customFormat="1">
      <c r="A367" s="37"/>
      <c r="B367" s="38"/>
      <c r="C367" s="37"/>
      <c r="D367" s="189" t="s">
        <v>142</v>
      </c>
      <c r="E367" s="37"/>
      <c r="F367" s="190" t="s">
        <v>1248</v>
      </c>
      <c r="G367" s="37"/>
      <c r="H367" s="37"/>
      <c r="I367" s="186"/>
      <c r="J367" s="37"/>
      <c r="K367" s="37"/>
      <c r="L367" s="38"/>
      <c r="M367" s="187"/>
      <c r="N367" s="188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142</v>
      </c>
      <c r="AU367" s="18" t="s">
        <v>83</v>
      </c>
    </row>
    <row r="368" s="13" customFormat="1">
      <c r="A368" s="13"/>
      <c r="B368" s="196"/>
      <c r="C368" s="13"/>
      <c r="D368" s="184" t="s">
        <v>237</v>
      </c>
      <c r="E368" s="197" t="s">
        <v>1</v>
      </c>
      <c r="F368" s="198" t="s">
        <v>1249</v>
      </c>
      <c r="G368" s="13"/>
      <c r="H368" s="199">
        <v>21</v>
      </c>
      <c r="I368" s="200"/>
      <c r="J368" s="13"/>
      <c r="K368" s="13"/>
      <c r="L368" s="196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237</v>
      </c>
      <c r="AU368" s="197" t="s">
        <v>83</v>
      </c>
      <c r="AV368" s="13" t="s">
        <v>83</v>
      </c>
      <c r="AW368" s="13" t="s">
        <v>30</v>
      </c>
      <c r="AX368" s="13" t="s">
        <v>81</v>
      </c>
      <c r="AY368" s="197" t="s">
        <v>130</v>
      </c>
    </row>
    <row r="369" s="2" customFormat="1" ht="24.15" customHeight="1">
      <c r="A369" s="37"/>
      <c r="B369" s="170"/>
      <c r="C369" s="171" t="s">
        <v>669</v>
      </c>
      <c r="D369" s="171" t="s">
        <v>133</v>
      </c>
      <c r="E369" s="172" t="s">
        <v>1250</v>
      </c>
      <c r="F369" s="173" t="s">
        <v>1251</v>
      </c>
      <c r="G369" s="174" t="s">
        <v>283</v>
      </c>
      <c r="H369" s="175">
        <v>2</v>
      </c>
      <c r="I369" s="176"/>
      <c r="J369" s="177">
        <f>ROUND(I369*H369,2)</f>
        <v>0</v>
      </c>
      <c r="K369" s="173" t="s">
        <v>137</v>
      </c>
      <c r="L369" s="38"/>
      <c r="M369" s="178" t="s">
        <v>1</v>
      </c>
      <c r="N369" s="179" t="s">
        <v>38</v>
      </c>
      <c r="O369" s="76"/>
      <c r="P369" s="180">
        <f>O369*H369</f>
        <v>0</v>
      </c>
      <c r="Q369" s="180">
        <v>0</v>
      </c>
      <c r="R369" s="180">
        <f>Q369*H369</f>
        <v>0</v>
      </c>
      <c r="S369" s="180">
        <v>0.00248</v>
      </c>
      <c r="T369" s="181">
        <f>S369*H369</f>
        <v>0.00496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155</v>
      </c>
      <c r="AT369" s="182" t="s">
        <v>133</v>
      </c>
      <c r="AU369" s="182" t="s">
        <v>83</v>
      </c>
      <c r="AY369" s="18" t="s">
        <v>130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81</v>
      </c>
      <c r="BK369" s="183">
        <f>ROUND(I369*H369,2)</f>
        <v>0</v>
      </c>
      <c r="BL369" s="18" t="s">
        <v>155</v>
      </c>
      <c r="BM369" s="182" t="s">
        <v>1252</v>
      </c>
    </row>
    <row r="370" s="2" customFormat="1">
      <c r="A370" s="37"/>
      <c r="B370" s="38"/>
      <c r="C370" s="37"/>
      <c r="D370" s="184" t="s">
        <v>140</v>
      </c>
      <c r="E370" s="37"/>
      <c r="F370" s="185" t="s">
        <v>1253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140</v>
      </c>
      <c r="AU370" s="18" t="s">
        <v>83</v>
      </c>
    </row>
    <row r="371" s="2" customFormat="1">
      <c r="A371" s="37"/>
      <c r="B371" s="38"/>
      <c r="C371" s="37"/>
      <c r="D371" s="189" t="s">
        <v>142</v>
      </c>
      <c r="E371" s="37"/>
      <c r="F371" s="190" t="s">
        <v>1254</v>
      </c>
      <c r="G371" s="37"/>
      <c r="H371" s="37"/>
      <c r="I371" s="186"/>
      <c r="J371" s="37"/>
      <c r="K371" s="37"/>
      <c r="L371" s="38"/>
      <c r="M371" s="187"/>
      <c r="N371" s="188"/>
      <c r="O371" s="76"/>
      <c r="P371" s="76"/>
      <c r="Q371" s="76"/>
      <c r="R371" s="76"/>
      <c r="S371" s="76"/>
      <c r="T371" s="7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8" t="s">
        <v>142</v>
      </c>
      <c r="AU371" s="18" t="s">
        <v>83</v>
      </c>
    </row>
    <row r="372" s="13" customFormat="1">
      <c r="A372" s="13"/>
      <c r="B372" s="196"/>
      <c r="C372" s="13"/>
      <c r="D372" s="184" t="s">
        <v>237</v>
      </c>
      <c r="E372" s="197" t="s">
        <v>1</v>
      </c>
      <c r="F372" s="198" t="s">
        <v>1255</v>
      </c>
      <c r="G372" s="13"/>
      <c r="H372" s="199">
        <v>2</v>
      </c>
      <c r="I372" s="200"/>
      <c r="J372" s="13"/>
      <c r="K372" s="13"/>
      <c r="L372" s="196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237</v>
      </c>
      <c r="AU372" s="197" t="s">
        <v>83</v>
      </c>
      <c r="AV372" s="13" t="s">
        <v>83</v>
      </c>
      <c r="AW372" s="13" t="s">
        <v>30</v>
      </c>
      <c r="AX372" s="13" t="s">
        <v>81</v>
      </c>
      <c r="AY372" s="197" t="s">
        <v>130</v>
      </c>
    </row>
    <row r="373" s="12" customFormat="1" ht="22.8" customHeight="1">
      <c r="A373" s="12"/>
      <c r="B373" s="157"/>
      <c r="C373" s="12"/>
      <c r="D373" s="158" t="s">
        <v>72</v>
      </c>
      <c r="E373" s="168" t="s">
        <v>870</v>
      </c>
      <c r="F373" s="168" t="s">
        <v>871</v>
      </c>
      <c r="G373" s="12"/>
      <c r="H373" s="12"/>
      <c r="I373" s="160"/>
      <c r="J373" s="169">
        <f>BK373</f>
        <v>0</v>
      </c>
      <c r="K373" s="12"/>
      <c r="L373" s="157"/>
      <c r="M373" s="162"/>
      <c r="N373" s="163"/>
      <c r="O373" s="163"/>
      <c r="P373" s="164">
        <f>SUM(P374:P432)</f>
        <v>0</v>
      </c>
      <c r="Q373" s="163"/>
      <c r="R373" s="164">
        <f>SUM(R374:R432)</f>
        <v>0</v>
      </c>
      <c r="S373" s="163"/>
      <c r="T373" s="165">
        <f>SUM(T374:T432)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8" t="s">
        <v>81</v>
      </c>
      <c r="AT373" s="166" t="s">
        <v>72</v>
      </c>
      <c r="AU373" s="166" t="s">
        <v>81</v>
      </c>
      <c r="AY373" s="158" t="s">
        <v>130</v>
      </c>
      <c r="BK373" s="167">
        <f>SUM(BK374:BK432)</f>
        <v>0</v>
      </c>
    </row>
    <row r="374" s="2" customFormat="1" ht="21.75" customHeight="1">
      <c r="A374" s="37"/>
      <c r="B374" s="170"/>
      <c r="C374" s="171" t="s">
        <v>673</v>
      </c>
      <c r="D374" s="171" t="s">
        <v>133</v>
      </c>
      <c r="E374" s="172" t="s">
        <v>873</v>
      </c>
      <c r="F374" s="173" t="s">
        <v>874</v>
      </c>
      <c r="G374" s="174" t="s">
        <v>382</v>
      </c>
      <c r="H374" s="175">
        <v>797.22699999999998</v>
      </c>
      <c r="I374" s="176"/>
      <c r="J374" s="177">
        <f>ROUND(I374*H374,2)</f>
        <v>0</v>
      </c>
      <c r="K374" s="173" t="s">
        <v>137</v>
      </c>
      <c r="L374" s="38"/>
      <c r="M374" s="178" t="s">
        <v>1</v>
      </c>
      <c r="N374" s="179" t="s">
        <v>38</v>
      </c>
      <c r="O374" s="76"/>
      <c r="P374" s="180">
        <f>O374*H374</f>
        <v>0</v>
      </c>
      <c r="Q374" s="180">
        <v>0</v>
      </c>
      <c r="R374" s="180">
        <f>Q374*H374</f>
        <v>0</v>
      </c>
      <c r="S374" s="180">
        <v>0</v>
      </c>
      <c r="T374" s="18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2" t="s">
        <v>155</v>
      </c>
      <c r="AT374" s="182" t="s">
        <v>133</v>
      </c>
      <c r="AU374" s="182" t="s">
        <v>83</v>
      </c>
      <c r="AY374" s="18" t="s">
        <v>130</v>
      </c>
      <c r="BE374" s="183">
        <f>IF(N374="základní",J374,0)</f>
        <v>0</v>
      </c>
      <c r="BF374" s="183">
        <f>IF(N374="snížená",J374,0)</f>
        <v>0</v>
      </c>
      <c r="BG374" s="183">
        <f>IF(N374="zákl. přenesená",J374,0)</f>
        <v>0</v>
      </c>
      <c r="BH374" s="183">
        <f>IF(N374="sníž. přenesená",J374,0)</f>
        <v>0</v>
      </c>
      <c r="BI374" s="183">
        <f>IF(N374="nulová",J374,0)</f>
        <v>0</v>
      </c>
      <c r="BJ374" s="18" t="s">
        <v>81</v>
      </c>
      <c r="BK374" s="183">
        <f>ROUND(I374*H374,2)</f>
        <v>0</v>
      </c>
      <c r="BL374" s="18" t="s">
        <v>155</v>
      </c>
      <c r="BM374" s="182" t="s">
        <v>1256</v>
      </c>
    </row>
    <row r="375" s="2" customFormat="1">
      <c r="A375" s="37"/>
      <c r="B375" s="38"/>
      <c r="C375" s="37"/>
      <c r="D375" s="184" t="s">
        <v>140</v>
      </c>
      <c r="E375" s="37"/>
      <c r="F375" s="185" t="s">
        <v>876</v>
      </c>
      <c r="G375" s="37"/>
      <c r="H375" s="37"/>
      <c r="I375" s="186"/>
      <c r="J375" s="37"/>
      <c r="K375" s="37"/>
      <c r="L375" s="38"/>
      <c r="M375" s="187"/>
      <c r="N375" s="188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140</v>
      </c>
      <c r="AU375" s="18" t="s">
        <v>83</v>
      </c>
    </row>
    <row r="376" s="2" customFormat="1">
      <c r="A376" s="37"/>
      <c r="B376" s="38"/>
      <c r="C376" s="37"/>
      <c r="D376" s="189" t="s">
        <v>142</v>
      </c>
      <c r="E376" s="37"/>
      <c r="F376" s="190" t="s">
        <v>877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142</v>
      </c>
      <c r="AU376" s="18" t="s">
        <v>83</v>
      </c>
    </row>
    <row r="377" s="15" customFormat="1">
      <c r="A377" s="15"/>
      <c r="B377" s="212"/>
      <c r="C377" s="15"/>
      <c r="D377" s="184" t="s">
        <v>237</v>
      </c>
      <c r="E377" s="213" t="s">
        <v>1</v>
      </c>
      <c r="F377" s="214" t="s">
        <v>878</v>
      </c>
      <c r="G377" s="15"/>
      <c r="H377" s="213" t="s">
        <v>1</v>
      </c>
      <c r="I377" s="215"/>
      <c r="J377" s="15"/>
      <c r="K377" s="15"/>
      <c r="L377" s="212"/>
      <c r="M377" s="216"/>
      <c r="N377" s="217"/>
      <c r="O377" s="217"/>
      <c r="P377" s="217"/>
      <c r="Q377" s="217"/>
      <c r="R377" s="217"/>
      <c r="S377" s="217"/>
      <c r="T377" s="21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13" t="s">
        <v>237</v>
      </c>
      <c r="AU377" s="213" t="s">
        <v>83</v>
      </c>
      <c r="AV377" s="15" t="s">
        <v>81</v>
      </c>
      <c r="AW377" s="15" t="s">
        <v>30</v>
      </c>
      <c r="AX377" s="15" t="s">
        <v>73</v>
      </c>
      <c r="AY377" s="213" t="s">
        <v>130</v>
      </c>
    </row>
    <row r="378" s="13" customFormat="1">
      <c r="A378" s="13"/>
      <c r="B378" s="196"/>
      <c r="C378" s="13"/>
      <c r="D378" s="184" t="s">
        <v>237</v>
      </c>
      <c r="E378" s="197" t="s">
        <v>1</v>
      </c>
      <c r="F378" s="198" t="s">
        <v>1257</v>
      </c>
      <c r="G378" s="13"/>
      <c r="H378" s="199">
        <v>45.899999999999999</v>
      </c>
      <c r="I378" s="200"/>
      <c r="J378" s="13"/>
      <c r="K378" s="13"/>
      <c r="L378" s="196"/>
      <c r="M378" s="201"/>
      <c r="N378" s="202"/>
      <c r="O378" s="202"/>
      <c r="P378" s="202"/>
      <c r="Q378" s="202"/>
      <c r="R378" s="202"/>
      <c r="S378" s="202"/>
      <c r="T378" s="20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237</v>
      </c>
      <c r="AU378" s="197" t="s">
        <v>83</v>
      </c>
      <c r="AV378" s="13" t="s">
        <v>83</v>
      </c>
      <c r="AW378" s="13" t="s">
        <v>30</v>
      </c>
      <c r="AX378" s="13" t="s">
        <v>73</v>
      </c>
      <c r="AY378" s="197" t="s">
        <v>130</v>
      </c>
    </row>
    <row r="379" s="13" customFormat="1">
      <c r="A379" s="13"/>
      <c r="B379" s="196"/>
      <c r="C379" s="13"/>
      <c r="D379" s="184" t="s">
        <v>237</v>
      </c>
      <c r="E379" s="197" t="s">
        <v>1</v>
      </c>
      <c r="F379" s="198" t="s">
        <v>1258</v>
      </c>
      <c r="G379" s="13"/>
      <c r="H379" s="199">
        <v>193.96000000000001</v>
      </c>
      <c r="I379" s="200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237</v>
      </c>
      <c r="AU379" s="197" t="s">
        <v>83</v>
      </c>
      <c r="AV379" s="13" t="s">
        <v>83</v>
      </c>
      <c r="AW379" s="13" t="s">
        <v>30</v>
      </c>
      <c r="AX379" s="13" t="s">
        <v>73</v>
      </c>
      <c r="AY379" s="197" t="s">
        <v>130</v>
      </c>
    </row>
    <row r="380" s="13" customFormat="1">
      <c r="A380" s="13"/>
      <c r="B380" s="196"/>
      <c r="C380" s="13"/>
      <c r="D380" s="184" t="s">
        <v>237</v>
      </c>
      <c r="E380" s="197" t="s">
        <v>1</v>
      </c>
      <c r="F380" s="198" t="s">
        <v>1259</v>
      </c>
      <c r="G380" s="13"/>
      <c r="H380" s="199">
        <v>323.93000000000001</v>
      </c>
      <c r="I380" s="200"/>
      <c r="J380" s="13"/>
      <c r="K380" s="13"/>
      <c r="L380" s="196"/>
      <c r="M380" s="201"/>
      <c r="N380" s="202"/>
      <c r="O380" s="202"/>
      <c r="P380" s="202"/>
      <c r="Q380" s="202"/>
      <c r="R380" s="202"/>
      <c r="S380" s="202"/>
      <c r="T380" s="20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7" t="s">
        <v>237</v>
      </c>
      <c r="AU380" s="197" t="s">
        <v>83</v>
      </c>
      <c r="AV380" s="13" t="s">
        <v>83</v>
      </c>
      <c r="AW380" s="13" t="s">
        <v>30</v>
      </c>
      <c r="AX380" s="13" t="s">
        <v>73</v>
      </c>
      <c r="AY380" s="197" t="s">
        <v>130</v>
      </c>
    </row>
    <row r="381" s="13" customFormat="1">
      <c r="A381" s="13"/>
      <c r="B381" s="196"/>
      <c r="C381" s="13"/>
      <c r="D381" s="184" t="s">
        <v>237</v>
      </c>
      <c r="E381" s="197" t="s">
        <v>1</v>
      </c>
      <c r="F381" s="198" t="s">
        <v>1260</v>
      </c>
      <c r="G381" s="13"/>
      <c r="H381" s="199">
        <v>10.093999999999999</v>
      </c>
      <c r="I381" s="200"/>
      <c r="J381" s="13"/>
      <c r="K381" s="13"/>
      <c r="L381" s="196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7" t="s">
        <v>237</v>
      </c>
      <c r="AU381" s="197" t="s">
        <v>83</v>
      </c>
      <c r="AV381" s="13" t="s">
        <v>83</v>
      </c>
      <c r="AW381" s="13" t="s">
        <v>30</v>
      </c>
      <c r="AX381" s="13" t="s">
        <v>73</v>
      </c>
      <c r="AY381" s="197" t="s">
        <v>130</v>
      </c>
    </row>
    <row r="382" s="13" customFormat="1">
      <c r="A382" s="13"/>
      <c r="B382" s="196"/>
      <c r="C382" s="13"/>
      <c r="D382" s="184" t="s">
        <v>237</v>
      </c>
      <c r="E382" s="197" t="s">
        <v>1</v>
      </c>
      <c r="F382" s="198" t="s">
        <v>1261</v>
      </c>
      <c r="G382" s="13"/>
      <c r="H382" s="199">
        <v>24.5</v>
      </c>
      <c r="I382" s="200"/>
      <c r="J382" s="13"/>
      <c r="K382" s="13"/>
      <c r="L382" s="196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237</v>
      </c>
      <c r="AU382" s="197" t="s">
        <v>83</v>
      </c>
      <c r="AV382" s="13" t="s">
        <v>83</v>
      </c>
      <c r="AW382" s="13" t="s">
        <v>30</v>
      </c>
      <c r="AX382" s="13" t="s">
        <v>73</v>
      </c>
      <c r="AY382" s="197" t="s">
        <v>130</v>
      </c>
    </row>
    <row r="383" s="13" customFormat="1">
      <c r="A383" s="13"/>
      <c r="B383" s="196"/>
      <c r="C383" s="13"/>
      <c r="D383" s="184" t="s">
        <v>237</v>
      </c>
      <c r="E383" s="197" t="s">
        <v>1</v>
      </c>
      <c r="F383" s="198" t="s">
        <v>1262</v>
      </c>
      <c r="G383" s="13"/>
      <c r="H383" s="199">
        <v>4.6799999999999997</v>
      </c>
      <c r="I383" s="200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237</v>
      </c>
      <c r="AU383" s="197" t="s">
        <v>83</v>
      </c>
      <c r="AV383" s="13" t="s">
        <v>83</v>
      </c>
      <c r="AW383" s="13" t="s">
        <v>30</v>
      </c>
      <c r="AX383" s="13" t="s">
        <v>73</v>
      </c>
      <c r="AY383" s="197" t="s">
        <v>130</v>
      </c>
    </row>
    <row r="384" s="13" customFormat="1">
      <c r="A384" s="13"/>
      <c r="B384" s="196"/>
      <c r="C384" s="13"/>
      <c r="D384" s="184" t="s">
        <v>237</v>
      </c>
      <c r="E384" s="197" t="s">
        <v>1</v>
      </c>
      <c r="F384" s="198" t="s">
        <v>1263</v>
      </c>
      <c r="G384" s="13"/>
      <c r="H384" s="199">
        <v>1.6559999999999999</v>
      </c>
      <c r="I384" s="200"/>
      <c r="J384" s="13"/>
      <c r="K384" s="13"/>
      <c r="L384" s="196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237</v>
      </c>
      <c r="AU384" s="197" t="s">
        <v>83</v>
      </c>
      <c r="AV384" s="13" t="s">
        <v>83</v>
      </c>
      <c r="AW384" s="13" t="s">
        <v>30</v>
      </c>
      <c r="AX384" s="13" t="s">
        <v>73</v>
      </c>
      <c r="AY384" s="197" t="s">
        <v>130</v>
      </c>
    </row>
    <row r="385" s="13" customFormat="1">
      <c r="A385" s="13"/>
      <c r="B385" s="196"/>
      <c r="C385" s="13"/>
      <c r="D385" s="184" t="s">
        <v>237</v>
      </c>
      <c r="E385" s="197" t="s">
        <v>1</v>
      </c>
      <c r="F385" s="198" t="s">
        <v>1264</v>
      </c>
      <c r="G385" s="13"/>
      <c r="H385" s="199">
        <v>3.3119999999999998</v>
      </c>
      <c r="I385" s="200"/>
      <c r="J385" s="13"/>
      <c r="K385" s="13"/>
      <c r="L385" s="196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237</v>
      </c>
      <c r="AU385" s="197" t="s">
        <v>83</v>
      </c>
      <c r="AV385" s="13" t="s">
        <v>83</v>
      </c>
      <c r="AW385" s="13" t="s">
        <v>30</v>
      </c>
      <c r="AX385" s="13" t="s">
        <v>73</v>
      </c>
      <c r="AY385" s="197" t="s">
        <v>130</v>
      </c>
    </row>
    <row r="386" s="13" customFormat="1">
      <c r="A386" s="13"/>
      <c r="B386" s="196"/>
      <c r="C386" s="13"/>
      <c r="D386" s="184" t="s">
        <v>237</v>
      </c>
      <c r="E386" s="197" t="s">
        <v>1</v>
      </c>
      <c r="F386" s="198" t="s">
        <v>1265</v>
      </c>
      <c r="G386" s="13"/>
      <c r="H386" s="199">
        <v>183.065</v>
      </c>
      <c r="I386" s="200"/>
      <c r="J386" s="13"/>
      <c r="K386" s="13"/>
      <c r="L386" s="196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237</v>
      </c>
      <c r="AU386" s="197" t="s">
        <v>83</v>
      </c>
      <c r="AV386" s="13" t="s">
        <v>83</v>
      </c>
      <c r="AW386" s="13" t="s">
        <v>30</v>
      </c>
      <c r="AX386" s="13" t="s">
        <v>73</v>
      </c>
      <c r="AY386" s="197" t="s">
        <v>130</v>
      </c>
    </row>
    <row r="387" s="13" customFormat="1">
      <c r="A387" s="13"/>
      <c r="B387" s="196"/>
      <c r="C387" s="13"/>
      <c r="D387" s="184" t="s">
        <v>237</v>
      </c>
      <c r="E387" s="197" t="s">
        <v>1</v>
      </c>
      <c r="F387" s="198" t="s">
        <v>1266</v>
      </c>
      <c r="G387" s="13"/>
      <c r="H387" s="199">
        <v>0.88</v>
      </c>
      <c r="I387" s="200"/>
      <c r="J387" s="13"/>
      <c r="K387" s="13"/>
      <c r="L387" s="196"/>
      <c r="M387" s="201"/>
      <c r="N387" s="202"/>
      <c r="O387" s="202"/>
      <c r="P387" s="202"/>
      <c r="Q387" s="202"/>
      <c r="R387" s="202"/>
      <c r="S387" s="202"/>
      <c r="T387" s="20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7" t="s">
        <v>237</v>
      </c>
      <c r="AU387" s="197" t="s">
        <v>83</v>
      </c>
      <c r="AV387" s="13" t="s">
        <v>83</v>
      </c>
      <c r="AW387" s="13" t="s">
        <v>30</v>
      </c>
      <c r="AX387" s="13" t="s">
        <v>73</v>
      </c>
      <c r="AY387" s="197" t="s">
        <v>130</v>
      </c>
    </row>
    <row r="388" s="13" customFormat="1">
      <c r="A388" s="13"/>
      <c r="B388" s="196"/>
      <c r="C388" s="13"/>
      <c r="D388" s="184" t="s">
        <v>237</v>
      </c>
      <c r="E388" s="197" t="s">
        <v>1</v>
      </c>
      <c r="F388" s="198" t="s">
        <v>1267</v>
      </c>
      <c r="G388" s="13"/>
      <c r="H388" s="199">
        <v>5.25</v>
      </c>
      <c r="I388" s="200"/>
      <c r="J388" s="13"/>
      <c r="K388" s="13"/>
      <c r="L388" s="196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237</v>
      </c>
      <c r="AU388" s="197" t="s">
        <v>83</v>
      </c>
      <c r="AV388" s="13" t="s">
        <v>83</v>
      </c>
      <c r="AW388" s="13" t="s">
        <v>30</v>
      </c>
      <c r="AX388" s="13" t="s">
        <v>73</v>
      </c>
      <c r="AY388" s="197" t="s">
        <v>130</v>
      </c>
    </row>
    <row r="389" s="14" customFormat="1">
      <c r="A389" s="14"/>
      <c r="B389" s="204"/>
      <c r="C389" s="14"/>
      <c r="D389" s="184" t="s">
        <v>237</v>
      </c>
      <c r="E389" s="205" t="s">
        <v>1</v>
      </c>
      <c r="F389" s="206" t="s">
        <v>295</v>
      </c>
      <c r="G389" s="14"/>
      <c r="H389" s="207">
        <v>797.22699999999998</v>
      </c>
      <c r="I389" s="208"/>
      <c r="J389" s="14"/>
      <c r="K389" s="14"/>
      <c r="L389" s="204"/>
      <c r="M389" s="209"/>
      <c r="N389" s="210"/>
      <c r="O389" s="210"/>
      <c r="P389" s="210"/>
      <c r="Q389" s="210"/>
      <c r="R389" s="210"/>
      <c r="S389" s="210"/>
      <c r="T389" s="21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5" t="s">
        <v>237</v>
      </c>
      <c r="AU389" s="205" t="s">
        <v>83</v>
      </c>
      <c r="AV389" s="14" t="s">
        <v>155</v>
      </c>
      <c r="AW389" s="14" t="s">
        <v>30</v>
      </c>
      <c r="AX389" s="14" t="s">
        <v>81</v>
      </c>
      <c r="AY389" s="205" t="s">
        <v>130</v>
      </c>
    </row>
    <row r="390" s="2" customFormat="1" ht="24.15" customHeight="1">
      <c r="A390" s="37"/>
      <c r="B390" s="170"/>
      <c r="C390" s="171" t="s">
        <v>678</v>
      </c>
      <c r="D390" s="171" t="s">
        <v>133</v>
      </c>
      <c r="E390" s="172" t="s">
        <v>893</v>
      </c>
      <c r="F390" s="173" t="s">
        <v>894</v>
      </c>
      <c r="G390" s="174" t="s">
        <v>382</v>
      </c>
      <c r="H390" s="175">
        <v>3188.9079999999999</v>
      </c>
      <c r="I390" s="176"/>
      <c r="J390" s="177">
        <f>ROUND(I390*H390,2)</f>
        <v>0</v>
      </c>
      <c r="K390" s="173" t="s">
        <v>137</v>
      </c>
      <c r="L390" s="38"/>
      <c r="M390" s="178" t="s">
        <v>1</v>
      </c>
      <c r="N390" s="179" t="s">
        <v>38</v>
      </c>
      <c r="O390" s="76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2" t="s">
        <v>155</v>
      </c>
      <c r="AT390" s="182" t="s">
        <v>133</v>
      </c>
      <c r="AU390" s="182" t="s">
        <v>83</v>
      </c>
      <c r="AY390" s="18" t="s">
        <v>130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8" t="s">
        <v>81</v>
      </c>
      <c r="BK390" s="183">
        <f>ROUND(I390*H390,2)</f>
        <v>0</v>
      </c>
      <c r="BL390" s="18" t="s">
        <v>155</v>
      </c>
      <c r="BM390" s="182" t="s">
        <v>1268</v>
      </c>
    </row>
    <row r="391" s="2" customFormat="1">
      <c r="A391" s="37"/>
      <c r="B391" s="38"/>
      <c r="C391" s="37"/>
      <c r="D391" s="184" t="s">
        <v>140</v>
      </c>
      <c r="E391" s="37"/>
      <c r="F391" s="185" t="s">
        <v>896</v>
      </c>
      <c r="G391" s="37"/>
      <c r="H391" s="37"/>
      <c r="I391" s="186"/>
      <c r="J391" s="37"/>
      <c r="K391" s="37"/>
      <c r="L391" s="38"/>
      <c r="M391" s="187"/>
      <c r="N391" s="188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140</v>
      </c>
      <c r="AU391" s="18" t="s">
        <v>83</v>
      </c>
    </row>
    <row r="392" s="2" customFormat="1">
      <c r="A392" s="37"/>
      <c r="B392" s="38"/>
      <c r="C392" s="37"/>
      <c r="D392" s="189" t="s">
        <v>142</v>
      </c>
      <c r="E392" s="37"/>
      <c r="F392" s="190" t="s">
        <v>897</v>
      </c>
      <c r="G392" s="37"/>
      <c r="H392" s="37"/>
      <c r="I392" s="186"/>
      <c r="J392" s="37"/>
      <c r="K392" s="37"/>
      <c r="L392" s="38"/>
      <c r="M392" s="187"/>
      <c r="N392" s="188"/>
      <c r="O392" s="76"/>
      <c r="P392" s="76"/>
      <c r="Q392" s="76"/>
      <c r="R392" s="76"/>
      <c r="S392" s="76"/>
      <c r="T392" s="7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8" t="s">
        <v>142</v>
      </c>
      <c r="AU392" s="18" t="s">
        <v>83</v>
      </c>
    </row>
    <row r="393" s="15" customFormat="1">
      <c r="A393" s="15"/>
      <c r="B393" s="212"/>
      <c r="C393" s="15"/>
      <c r="D393" s="184" t="s">
        <v>237</v>
      </c>
      <c r="E393" s="213" t="s">
        <v>1</v>
      </c>
      <c r="F393" s="214" t="s">
        <v>878</v>
      </c>
      <c r="G393" s="15"/>
      <c r="H393" s="213" t="s">
        <v>1</v>
      </c>
      <c r="I393" s="215"/>
      <c r="J393" s="15"/>
      <c r="K393" s="15"/>
      <c r="L393" s="212"/>
      <c r="M393" s="216"/>
      <c r="N393" s="217"/>
      <c r="O393" s="217"/>
      <c r="P393" s="217"/>
      <c r="Q393" s="217"/>
      <c r="R393" s="217"/>
      <c r="S393" s="217"/>
      <c r="T393" s="21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3" t="s">
        <v>237</v>
      </c>
      <c r="AU393" s="213" t="s">
        <v>83</v>
      </c>
      <c r="AV393" s="15" t="s">
        <v>81</v>
      </c>
      <c r="AW393" s="15" t="s">
        <v>30</v>
      </c>
      <c r="AX393" s="15" t="s">
        <v>73</v>
      </c>
      <c r="AY393" s="213" t="s">
        <v>130</v>
      </c>
    </row>
    <row r="394" s="13" customFormat="1">
      <c r="A394" s="13"/>
      <c r="B394" s="196"/>
      <c r="C394" s="13"/>
      <c r="D394" s="184" t="s">
        <v>237</v>
      </c>
      <c r="E394" s="197" t="s">
        <v>1</v>
      </c>
      <c r="F394" s="198" t="s">
        <v>1257</v>
      </c>
      <c r="G394" s="13"/>
      <c r="H394" s="199">
        <v>45.899999999999999</v>
      </c>
      <c r="I394" s="200"/>
      <c r="J394" s="13"/>
      <c r="K394" s="13"/>
      <c r="L394" s="196"/>
      <c r="M394" s="201"/>
      <c r="N394" s="202"/>
      <c r="O394" s="202"/>
      <c r="P394" s="202"/>
      <c r="Q394" s="202"/>
      <c r="R394" s="202"/>
      <c r="S394" s="202"/>
      <c r="T394" s="20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7" t="s">
        <v>237</v>
      </c>
      <c r="AU394" s="197" t="s">
        <v>83</v>
      </c>
      <c r="AV394" s="13" t="s">
        <v>83</v>
      </c>
      <c r="AW394" s="13" t="s">
        <v>30</v>
      </c>
      <c r="AX394" s="13" t="s">
        <v>73</v>
      </c>
      <c r="AY394" s="197" t="s">
        <v>130</v>
      </c>
    </row>
    <row r="395" s="13" customFormat="1">
      <c r="A395" s="13"/>
      <c r="B395" s="196"/>
      <c r="C395" s="13"/>
      <c r="D395" s="184" t="s">
        <v>237</v>
      </c>
      <c r="E395" s="197" t="s">
        <v>1</v>
      </c>
      <c r="F395" s="198" t="s">
        <v>1258</v>
      </c>
      <c r="G395" s="13"/>
      <c r="H395" s="199">
        <v>193.96000000000001</v>
      </c>
      <c r="I395" s="200"/>
      <c r="J395" s="13"/>
      <c r="K395" s="13"/>
      <c r="L395" s="196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237</v>
      </c>
      <c r="AU395" s="197" t="s">
        <v>83</v>
      </c>
      <c r="AV395" s="13" t="s">
        <v>83</v>
      </c>
      <c r="AW395" s="13" t="s">
        <v>30</v>
      </c>
      <c r="AX395" s="13" t="s">
        <v>73</v>
      </c>
      <c r="AY395" s="197" t="s">
        <v>130</v>
      </c>
    </row>
    <row r="396" s="13" customFormat="1">
      <c r="A396" s="13"/>
      <c r="B396" s="196"/>
      <c r="C396" s="13"/>
      <c r="D396" s="184" t="s">
        <v>237</v>
      </c>
      <c r="E396" s="197" t="s">
        <v>1</v>
      </c>
      <c r="F396" s="198" t="s">
        <v>1259</v>
      </c>
      <c r="G396" s="13"/>
      <c r="H396" s="199">
        <v>323.93000000000001</v>
      </c>
      <c r="I396" s="200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237</v>
      </c>
      <c r="AU396" s="197" t="s">
        <v>83</v>
      </c>
      <c r="AV396" s="13" t="s">
        <v>83</v>
      </c>
      <c r="AW396" s="13" t="s">
        <v>30</v>
      </c>
      <c r="AX396" s="13" t="s">
        <v>73</v>
      </c>
      <c r="AY396" s="197" t="s">
        <v>130</v>
      </c>
    </row>
    <row r="397" s="13" customFormat="1">
      <c r="A397" s="13"/>
      <c r="B397" s="196"/>
      <c r="C397" s="13"/>
      <c r="D397" s="184" t="s">
        <v>237</v>
      </c>
      <c r="E397" s="197" t="s">
        <v>1</v>
      </c>
      <c r="F397" s="198" t="s">
        <v>1260</v>
      </c>
      <c r="G397" s="13"/>
      <c r="H397" s="199">
        <v>10.093999999999999</v>
      </c>
      <c r="I397" s="200"/>
      <c r="J397" s="13"/>
      <c r="K397" s="13"/>
      <c r="L397" s="196"/>
      <c r="M397" s="201"/>
      <c r="N397" s="202"/>
      <c r="O397" s="202"/>
      <c r="P397" s="202"/>
      <c r="Q397" s="202"/>
      <c r="R397" s="202"/>
      <c r="S397" s="202"/>
      <c r="T397" s="20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7" t="s">
        <v>237</v>
      </c>
      <c r="AU397" s="197" t="s">
        <v>83</v>
      </c>
      <c r="AV397" s="13" t="s">
        <v>83</v>
      </c>
      <c r="AW397" s="13" t="s">
        <v>30</v>
      </c>
      <c r="AX397" s="13" t="s">
        <v>73</v>
      </c>
      <c r="AY397" s="197" t="s">
        <v>130</v>
      </c>
    </row>
    <row r="398" s="13" customFormat="1">
      <c r="A398" s="13"/>
      <c r="B398" s="196"/>
      <c r="C398" s="13"/>
      <c r="D398" s="184" t="s">
        <v>237</v>
      </c>
      <c r="E398" s="197" t="s">
        <v>1</v>
      </c>
      <c r="F398" s="198" t="s">
        <v>1261</v>
      </c>
      <c r="G398" s="13"/>
      <c r="H398" s="199">
        <v>24.5</v>
      </c>
      <c r="I398" s="200"/>
      <c r="J398" s="13"/>
      <c r="K398" s="13"/>
      <c r="L398" s="196"/>
      <c r="M398" s="201"/>
      <c r="N398" s="202"/>
      <c r="O398" s="202"/>
      <c r="P398" s="202"/>
      <c r="Q398" s="202"/>
      <c r="R398" s="202"/>
      <c r="S398" s="202"/>
      <c r="T398" s="20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7" t="s">
        <v>237</v>
      </c>
      <c r="AU398" s="197" t="s">
        <v>83</v>
      </c>
      <c r="AV398" s="13" t="s">
        <v>83</v>
      </c>
      <c r="AW398" s="13" t="s">
        <v>30</v>
      </c>
      <c r="AX398" s="13" t="s">
        <v>73</v>
      </c>
      <c r="AY398" s="197" t="s">
        <v>130</v>
      </c>
    </row>
    <row r="399" s="13" customFormat="1">
      <c r="A399" s="13"/>
      <c r="B399" s="196"/>
      <c r="C399" s="13"/>
      <c r="D399" s="184" t="s">
        <v>237</v>
      </c>
      <c r="E399" s="197" t="s">
        <v>1</v>
      </c>
      <c r="F399" s="198" t="s">
        <v>1262</v>
      </c>
      <c r="G399" s="13"/>
      <c r="H399" s="199">
        <v>4.6799999999999997</v>
      </c>
      <c r="I399" s="200"/>
      <c r="J399" s="13"/>
      <c r="K399" s="13"/>
      <c r="L399" s="196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237</v>
      </c>
      <c r="AU399" s="197" t="s">
        <v>83</v>
      </c>
      <c r="AV399" s="13" t="s">
        <v>83</v>
      </c>
      <c r="AW399" s="13" t="s">
        <v>30</v>
      </c>
      <c r="AX399" s="13" t="s">
        <v>73</v>
      </c>
      <c r="AY399" s="197" t="s">
        <v>130</v>
      </c>
    </row>
    <row r="400" s="13" customFormat="1">
      <c r="A400" s="13"/>
      <c r="B400" s="196"/>
      <c r="C400" s="13"/>
      <c r="D400" s="184" t="s">
        <v>237</v>
      </c>
      <c r="E400" s="197" t="s">
        <v>1</v>
      </c>
      <c r="F400" s="198" t="s">
        <v>1263</v>
      </c>
      <c r="G400" s="13"/>
      <c r="H400" s="199">
        <v>1.6559999999999999</v>
      </c>
      <c r="I400" s="200"/>
      <c r="J400" s="13"/>
      <c r="K400" s="13"/>
      <c r="L400" s="196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237</v>
      </c>
      <c r="AU400" s="197" t="s">
        <v>83</v>
      </c>
      <c r="AV400" s="13" t="s">
        <v>83</v>
      </c>
      <c r="AW400" s="13" t="s">
        <v>30</v>
      </c>
      <c r="AX400" s="13" t="s">
        <v>73</v>
      </c>
      <c r="AY400" s="197" t="s">
        <v>130</v>
      </c>
    </row>
    <row r="401" s="13" customFormat="1">
      <c r="A401" s="13"/>
      <c r="B401" s="196"/>
      <c r="C401" s="13"/>
      <c r="D401" s="184" t="s">
        <v>237</v>
      </c>
      <c r="E401" s="197" t="s">
        <v>1</v>
      </c>
      <c r="F401" s="198" t="s">
        <v>1264</v>
      </c>
      <c r="G401" s="13"/>
      <c r="H401" s="199">
        <v>3.3119999999999998</v>
      </c>
      <c r="I401" s="200"/>
      <c r="J401" s="13"/>
      <c r="K401" s="13"/>
      <c r="L401" s="196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7" t="s">
        <v>237</v>
      </c>
      <c r="AU401" s="197" t="s">
        <v>83</v>
      </c>
      <c r="AV401" s="13" t="s">
        <v>83</v>
      </c>
      <c r="AW401" s="13" t="s">
        <v>30</v>
      </c>
      <c r="AX401" s="13" t="s">
        <v>73</v>
      </c>
      <c r="AY401" s="197" t="s">
        <v>130</v>
      </c>
    </row>
    <row r="402" s="13" customFormat="1">
      <c r="A402" s="13"/>
      <c r="B402" s="196"/>
      <c r="C402" s="13"/>
      <c r="D402" s="184" t="s">
        <v>237</v>
      </c>
      <c r="E402" s="197" t="s">
        <v>1</v>
      </c>
      <c r="F402" s="198" t="s">
        <v>1265</v>
      </c>
      <c r="G402" s="13"/>
      <c r="H402" s="199">
        <v>183.065</v>
      </c>
      <c r="I402" s="200"/>
      <c r="J402" s="13"/>
      <c r="K402" s="13"/>
      <c r="L402" s="196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7" t="s">
        <v>237</v>
      </c>
      <c r="AU402" s="197" t="s">
        <v>83</v>
      </c>
      <c r="AV402" s="13" t="s">
        <v>83</v>
      </c>
      <c r="AW402" s="13" t="s">
        <v>30</v>
      </c>
      <c r="AX402" s="13" t="s">
        <v>73</v>
      </c>
      <c r="AY402" s="197" t="s">
        <v>130</v>
      </c>
    </row>
    <row r="403" s="13" customFormat="1">
      <c r="A403" s="13"/>
      <c r="B403" s="196"/>
      <c r="C403" s="13"/>
      <c r="D403" s="184" t="s">
        <v>237</v>
      </c>
      <c r="E403" s="197" t="s">
        <v>1</v>
      </c>
      <c r="F403" s="198" t="s">
        <v>1266</v>
      </c>
      <c r="G403" s="13"/>
      <c r="H403" s="199">
        <v>0.88</v>
      </c>
      <c r="I403" s="200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237</v>
      </c>
      <c r="AU403" s="197" t="s">
        <v>83</v>
      </c>
      <c r="AV403" s="13" t="s">
        <v>83</v>
      </c>
      <c r="AW403" s="13" t="s">
        <v>30</v>
      </c>
      <c r="AX403" s="13" t="s">
        <v>73</v>
      </c>
      <c r="AY403" s="197" t="s">
        <v>130</v>
      </c>
    </row>
    <row r="404" s="13" customFormat="1">
      <c r="A404" s="13"/>
      <c r="B404" s="196"/>
      <c r="C404" s="13"/>
      <c r="D404" s="184" t="s">
        <v>237</v>
      </c>
      <c r="E404" s="197" t="s">
        <v>1</v>
      </c>
      <c r="F404" s="198" t="s">
        <v>1267</v>
      </c>
      <c r="G404" s="13"/>
      <c r="H404" s="199">
        <v>5.25</v>
      </c>
      <c r="I404" s="200"/>
      <c r="J404" s="13"/>
      <c r="K404" s="13"/>
      <c r="L404" s="196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237</v>
      </c>
      <c r="AU404" s="197" t="s">
        <v>83</v>
      </c>
      <c r="AV404" s="13" t="s">
        <v>83</v>
      </c>
      <c r="AW404" s="13" t="s">
        <v>30</v>
      </c>
      <c r="AX404" s="13" t="s">
        <v>73</v>
      </c>
      <c r="AY404" s="197" t="s">
        <v>130</v>
      </c>
    </row>
    <row r="405" s="14" customFormat="1">
      <c r="A405" s="14"/>
      <c r="B405" s="204"/>
      <c r="C405" s="14"/>
      <c r="D405" s="184" t="s">
        <v>237</v>
      </c>
      <c r="E405" s="205" t="s">
        <v>1</v>
      </c>
      <c r="F405" s="206" t="s">
        <v>295</v>
      </c>
      <c r="G405" s="14"/>
      <c r="H405" s="207">
        <v>797.22699999999998</v>
      </c>
      <c r="I405" s="208"/>
      <c r="J405" s="14"/>
      <c r="K405" s="14"/>
      <c r="L405" s="204"/>
      <c r="M405" s="209"/>
      <c r="N405" s="210"/>
      <c r="O405" s="210"/>
      <c r="P405" s="210"/>
      <c r="Q405" s="210"/>
      <c r="R405" s="210"/>
      <c r="S405" s="210"/>
      <c r="T405" s="21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5" t="s">
        <v>237</v>
      </c>
      <c r="AU405" s="205" t="s">
        <v>83</v>
      </c>
      <c r="AV405" s="14" t="s">
        <v>155</v>
      </c>
      <c r="AW405" s="14" t="s">
        <v>30</v>
      </c>
      <c r="AX405" s="14" t="s">
        <v>81</v>
      </c>
      <c r="AY405" s="205" t="s">
        <v>130</v>
      </c>
    </row>
    <row r="406" s="13" customFormat="1">
      <c r="A406" s="13"/>
      <c r="B406" s="196"/>
      <c r="C406" s="13"/>
      <c r="D406" s="184" t="s">
        <v>237</v>
      </c>
      <c r="E406" s="13"/>
      <c r="F406" s="198" t="s">
        <v>1269</v>
      </c>
      <c r="G406" s="13"/>
      <c r="H406" s="199">
        <v>3188.9079999999999</v>
      </c>
      <c r="I406" s="200"/>
      <c r="J406" s="13"/>
      <c r="K406" s="13"/>
      <c r="L406" s="196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7" t="s">
        <v>237</v>
      </c>
      <c r="AU406" s="197" t="s">
        <v>83</v>
      </c>
      <c r="AV406" s="13" t="s">
        <v>83</v>
      </c>
      <c r="AW406" s="13" t="s">
        <v>3</v>
      </c>
      <c r="AX406" s="13" t="s">
        <v>81</v>
      </c>
      <c r="AY406" s="197" t="s">
        <v>130</v>
      </c>
    </row>
    <row r="407" s="2" customFormat="1" ht="24.15" customHeight="1">
      <c r="A407" s="37"/>
      <c r="B407" s="170"/>
      <c r="C407" s="171" t="s">
        <v>686</v>
      </c>
      <c r="D407" s="171" t="s">
        <v>133</v>
      </c>
      <c r="E407" s="172" t="s">
        <v>914</v>
      </c>
      <c r="F407" s="173" t="s">
        <v>915</v>
      </c>
      <c r="G407" s="174" t="s">
        <v>382</v>
      </c>
      <c r="H407" s="175">
        <v>0.88</v>
      </c>
      <c r="I407" s="176"/>
      <c r="J407" s="177">
        <f>ROUND(I407*H407,2)</f>
        <v>0</v>
      </c>
      <c r="K407" s="173" t="s">
        <v>137</v>
      </c>
      <c r="L407" s="38"/>
      <c r="M407" s="178" t="s">
        <v>1</v>
      </c>
      <c r="N407" s="179" t="s">
        <v>38</v>
      </c>
      <c r="O407" s="76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2" t="s">
        <v>155</v>
      </c>
      <c r="AT407" s="182" t="s">
        <v>133</v>
      </c>
      <c r="AU407" s="182" t="s">
        <v>83</v>
      </c>
      <c r="AY407" s="18" t="s">
        <v>130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8" t="s">
        <v>81</v>
      </c>
      <c r="BK407" s="183">
        <f>ROUND(I407*H407,2)</f>
        <v>0</v>
      </c>
      <c r="BL407" s="18" t="s">
        <v>155</v>
      </c>
      <c r="BM407" s="182" t="s">
        <v>1270</v>
      </c>
    </row>
    <row r="408" s="2" customFormat="1">
      <c r="A408" s="37"/>
      <c r="B408" s="38"/>
      <c r="C408" s="37"/>
      <c r="D408" s="184" t="s">
        <v>140</v>
      </c>
      <c r="E408" s="37"/>
      <c r="F408" s="185" t="s">
        <v>917</v>
      </c>
      <c r="G408" s="37"/>
      <c r="H408" s="37"/>
      <c r="I408" s="186"/>
      <c r="J408" s="37"/>
      <c r="K408" s="37"/>
      <c r="L408" s="38"/>
      <c r="M408" s="187"/>
      <c r="N408" s="188"/>
      <c r="O408" s="76"/>
      <c r="P408" s="76"/>
      <c r="Q408" s="76"/>
      <c r="R408" s="76"/>
      <c r="S408" s="76"/>
      <c r="T408" s="7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8" t="s">
        <v>140</v>
      </c>
      <c r="AU408" s="18" t="s">
        <v>83</v>
      </c>
    </row>
    <row r="409" s="2" customFormat="1">
      <c r="A409" s="37"/>
      <c r="B409" s="38"/>
      <c r="C409" s="37"/>
      <c r="D409" s="189" t="s">
        <v>142</v>
      </c>
      <c r="E409" s="37"/>
      <c r="F409" s="190" t="s">
        <v>918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142</v>
      </c>
      <c r="AU409" s="18" t="s">
        <v>83</v>
      </c>
    </row>
    <row r="410" s="13" customFormat="1">
      <c r="A410" s="13"/>
      <c r="B410" s="196"/>
      <c r="C410" s="13"/>
      <c r="D410" s="184" t="s">
        <v>237</v>
      </c>
      <c r="E410" s="197" t="s">
        <v>1</v>
      </c>
      <c r="F410" s="198" t="s">
        <v>1266</v>
      </c>
      <c r="G410" s="13"/>
      <c r="H410" s="199">
        <v>0.88</v>
      </c>
      <c r="I410" s="200"/>
      <c r="J410" s="13"/>
      <c r="K410" s="13"/>
      <c r="L410" s="196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237</v>
      </c>
      <c r="AU410" s="197" t="s">
        <v>83</v>
      </c>
      <c r="AV410" s="13" t="s">
        <v>83</v>
      </c>
      <c r="AW410" s="13" t="s">
        <v>30</v>
      </c>
      <c r="AX410" s="13" t="s">
        <v>81</v>
      </c>
      <c r="AY410" s="197" t="s">
        <v>130</v>
      </c>
    </row>
    <row r="411" s="2" customFormat="1" ht="37.8" customHeight="1">
      <c r="A411" s="37"/>
      <c r="B411" s="170"/>
      <c r="C411" s="171" t="s">
        <v>693</v>
      </c>
      <c r="D411" s="171" t="s">
        <v>133</v>
      </c>
      <c r="E411" s="172" t="s">
        <v>927</v>
      </c>
      <c r="F411" s="173" t="s">
        <v>928</v>
      </c>
      <c r="G411" s="174" t="s">
        <v>382</v>
      </c>
      <c r="H411" s="175">
        <v>433.73500000000001</v>
      </c>
      <c r="I411" s="176"/>
      <c r="J411" s="177">
        <f>ROUND(I411*H411,2)</f>
        <v>0</v>
      </c>
      <c r="K411" s="173" t="s">
        <v>137</v>
      </c>
      <c r="L411" s="38"/>
      <c r="M411" s="178" t="s">
        <v>1</v>
      </c>
      <c r="N411" s="179" t="s">
        <v>38</v>
      </c>
      <c r="O411" s="76"/>
      <c r="P411" s="180">
        <f>O411*H411</f>
        <v>0</v>
      </c>
      <c r="Q411" s="180">
        <v>0</v>
      </c>
      <c r="R411" s="180">
        <f>Q411*H411</f>
        <v>0</v>
      </c>
      <c r="S411" s="180">
        <v>0</v>
      </c>
      <c r="T411" s="18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2" t="s">
        <v>155</v>
      </c>
      <c r="AT411" s="182" t="s">
        <v>133</v>
      </c>
      <c r="AU411" s="182" t="s">
        <v>83</v>
      </c>
      <c r="AY411" s="18" t="s">
        <v>130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8" t="s">
        <v>81</v>
      </c>
      <c r="BK411" s="183">
        <f>ROUND(I411*H411,2)</f>
        <v>0</v>
      </c>
      <c r="BL411" s="18" t="s">
        <v>155</v>
      </c>
      <c r="BM411" s="182" t="s">
        <v>1271</v>
      </c>
    </row>
    <row r="412" s="2" customFormat="1">
      <c r="A412" s="37"/>
      <c r="B412" s="38"/>
      <c r="C412" s="37"/>
      <c r="D412" s="184" t="s">
        <v>140</v>
      </c>
      <c r="E412" s="37"/>
      <c r="F412" s="185" t="s">
        <v>930</v>
      </c>
      <c r="G412" s="37"/>
      <c r="H412" s="37"/>
      <c r="I412" s="186"/>
      <c r="J412" s="37"/>
      <c r="K412" s="37"/>
      <c r="L412" s="38"/>
      <c r="M412" s="187"/>
      <c r="N412" s="188"/>
      <c r="O412" s="76"/>
      <c r="P412" s="76"/>
      <c r="Q412" s="76"/>
      <c r="R412" s="76"/>
      <c r="S412" s="76"/>
      <c r="T412" s="7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8" t="s">
        <v>140</v>
      </c>
      <c r="AU412" s="18" t="s">
        <v>83</v>
      </c>
    </row>
    <row r="413" s="2" customFormat="1">
      <c r="A413" s="37"/>
      <c r="B413" s="38"/>
      <c r="C413" s="37"/>
      <c r="D413" s="189" t="s">
        <v>142</v>
      </c>
      <c r="E413" s="37"/>
      <c r="F413" s="190" t="s">
        <v>931</v>
      </c>
      <c r="G413" s="37"/>
      <c r="H413" s="37"/>
      <c r="I413" s="186"/>
      <c r="J413" s="37"/>
      <c r="K413" s="37"/>
      <c r="L413" s="38"/>
      <c r="M413" s="187"/>
      <c r="N413" s="188"/>
      <c r="O413" s="76"/>
      <c r="P413" s="76"/>
      <c r="Q413" s="76"/>
      <c r="R413" s="76"/>
      <c r="S413" s="76"/>
      <c r="T413" s="7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8" t="s">
        <v>142</v>
      </c>
      <c r="AU413" s="18" t="s">
        <v>83</v>
      </c>
    </row>
    <row r="414" s="13" customFormat="1">
      <c r="A414" s="13"/>
      <c r="B414" s="196"/>
      <c r="C414" s="13"/>
      <c r="D414" s="184" t="s">
        <v>237</v>
      </c>
      <c r="E414" s="197" t="s">
        <v>1</v>
      </c>
      <c r="F414" s="198" t="s">
        <v>1257</v>
      </c>
      <c r="G414" s="13"/>
      <c r="H414" s="199">
        <v>45.899999999999999</v>
      </c>
      <c r="I414" s="200"/>
      <c r="J414" s="13"/>
      <c r="K414" s="13"/>
      <c r="L414" s="196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237</v>
      </c>
      <c r="AU414" s="197" t="s">
        <v>83</v>
      </c>
      <c r="AV414" s="13" t="s">
        <v>83</v>
      </c>
      <c r="AW414" s="13" t="s">
        <v>30</v>
      </c>
      <c r="AX414" s="13" t="s">
        <v>73</v>
      </c>
      <c r="AY414" s="197" t="s">
        <v>130</v>
      </c>
    </row>
    <row r="415" s="13" customFormat="1">
      <c r="A415" s="13"/>
      <c r="B415" s="196"/>
      <c r="C415" s="13"/>
      <c r="D415" s="184" t="s">
        <v>237</v>
      </c>
      <c r="E415" s="197" t="s">
        <v>1</v>
      </c>
      <c r="F415" s="198" t="s">
        <v>1258</v>
      </c>
      <c r="G415" s="13"/>
      <c r="H415" s="199">
        <v>193.96000000000001</v>
      </c>
      <c r="I415" s="200"/>
      <c r="J415" s="13"/>
      <c r="K415" s="13"/>
      <c r="L415" s="196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7" t="s">
        <v>237</v>
      </c>
      <c r="AU415" s="197" t="s">
        <v>83</v>
      </c>
      <c r="AV415" s="13" t="s">
        <v>83</v>
      </c>
      <c r="AW415" s="13" t="s">
        <v>30</v>
      </c>
      <c r="AX415" s="13" t="s">
        <v>73</v>
      </c>
      <c r="AY415" s="197" t="s">
        <v>130</v>
      </c>
    </row>
    <row r="416" s="13" customFormat="1">
      <c r="A416" s="13"/>
      <c r="B416" s="196"/>
      <c r="C416" s="13"/>
      <c r="D416" s="184" t="s">
        <v>237</v>
      </c>
      <c r="E416" s="197" t="s">
        <v>1</v>
      </c>
      <c r="F416" s="198" t="s">
        <v>1262</v>
      </c>
      <c r="G416" s="13"/>
      <c r="H416" s="199">
        <v>4.6799999999999997</v>
      </c>
      <c r="I416" s="200"/>
      <c r="J416" s="13"/>
      <c r="K416" s="13"/>
      <c r="L416" s="196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237</v>
      </c>
      <c r="AU416" s="197" t="s">
        <v>83</v>
      </c>
      <c r="AV416" s="13" t="s">
        <v>83</v>
      </c>
      <c r="AW416" s="13" t="s">
        <v>30</v>
      </c>
      <c r="AX416" s="13" t="s">
        <v>73</v>
      </c>
      <c r="AY416" s="197" t="s">
        <v>130</v>
      </c>
    </row>
    <row r="417" s="13" customFormat="1">
      <c r="A417" s="13"/>
      <c r="B417" s="196"/>
      <c r="C417" s="13"/>
      <c r="D417" s="184" t="s">
        <v>237</v>
      </c>
      <c r="E417" s="197" t="s">
        <v>1</v>
      </c>
      <c r="F417" s="198" t="s">
        <v>1265</v>
      </c>
      <c r="G417" s="13"/>
      <c r="H417" s="199">
        <v>183.065</v>
      </c>
      <c r="I417" s="200"/>
      <c r="J417" s="13"/>
      <c r="K417" s="13"/>
      <c r="L417" s="196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237</v>
      </c>
      <c r="AU417" s="197" t="s">
        <v>83</v>
      </c>
      <c r="AV417" s="13" t="s">
        <v>83</v>
      </c>
      <c r="AW417" s="13" t="s">
        <v>30</v>
      </c>
      <c r="AX417" s="13" t="s">
        <v>73</v>
      </c>
      <c r="AY417" s="197" t="s">
        <v>130</v>
      </c>
    </row>
    <row r="418" s="13" customFormat="1">
      <c r="A418" s="13"/>
      <c r="B418" s="196"/>
      <c r="C418" s="13"/>
      <c r="D418" s="184" t="s">
        <v>237</v>
      </c>
      <c r="E418" s="197" t="s">
        <v>1</v>
      </c>
      <c r="F418" s="198" t="s">
        <v>1266</v>
      </c>
      <c r="G418" s="13"/>
      <c r="H418" s="199">
        <v>0.88</v>
      </c>
      <c r="I418" s="200"/>
      <c r="J418" s="13"/>
      <c r="K418" s="13"/>
      <c r="L418" s="196"/>
      <c r="M418" s="201"/>
      <c r="N418" s="202"/>
      <c r="O418" s="202"/>
      <c r="P418" s="202"/>
      <c r="Q418" s="202"/>
      <c r="R418" s="202"/>
      <c r="S418" s="202"/>
      <c r="T418" s="20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7" t="s">
        <v>237</v>
      </c>
      <c r="AU418" s="197" t="s">
        <v>83</v>
      </c>
      <c r="AV418" s="13" t="s">
        <v>83</v>
      </c>
      <c r="AW418" s="13" t="s">
        <v>30</v>
      </c>
      <c r="AX418" s="13" t="s">
        <v>73</v>
      </c>
      <c r="AY418" s="197" t="s">
        <v>130</v>
      </c>
    </row>
    <row r="419" s="13" customFormat="1">
      <c r="A419" s="13"/>
      <c r="B419" s="196"/>
      <c r="C419" s="13"/>
      <c r="D419" s="184" t="s">
        <v>237</v>
      </c>
      <c r="E419" s="197" t="s">
        <v>1</v>
      </c>
      <c r="F419" s="198" t="s">
        <v>1267</v>
      </c>
      <c r="G419" s="13"/>
      <c r="H419" s="199">
        <v>5.25</v>
      </c>
      <c r="I419" s="200"/>
      <c r="J419" s="13"/>
      <c r="K419" s="13"/>
      <c r="L419" s="196"/>
      <c r="M419" s="201"/>
      <c r="N419" s="202"/>
      <c r="O419" s="202"/>
      <c r="P419" s="202"/>
      <c r="Q419" s="202"/>
      <c r="R419" s="202"/>
      <c r="S419" s="202"/>
      <c r="T419" s="20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7" t="s">
        <v>237</v>
      </c>
      <c r="AU419" s="197" t="s">
        <v>83</v>
      </c>
      <c r="AV419" s="13" t="s">
        <v>83</v>
      </c>
      <c r="AW419" s="13" t="s">
        <v>30</v>
      </c>
      <c r="AX419" s="13" t="s">
        <v>73</v>
      </c>
      <c r="AY419" s="197" t="s">
        <v>130</v>
      </c>
    </row>
    <row r="420" s="14" customFormat="1">
      <c r="A420" s="14"/>
      <c r="B420" s="204"/>
      <c r="C420" s="14"/>
      <c r="D420" s="184" t="s">
        <v>237</v>
      </c>
      <c r="E420" s="205" t="s">
        <v>1</v>
      </c>
      <c r="F420" s="206" t="s">
        <v>295</v>
      </c>
      <c r="G420" s="14"/>
      <c r="H420" s="207">
        <v>433.73500000000001</v>
      </c>
      <c r="I420" s="208"/>
      <c r="J420" s="14"/>
      <c r="K420" s="14"/>
      <c r="L420" s="204"/>
      <c r="M420" s="209"/>
      <c r="N420" s="210"/>
      <c r="O420" s="210"/>
      <c r="P420" s="210"/>
      <c r="Q420" s="210"/>
      <c r="R420" s="210"/>
      <c r="S420" s="210"/>
      <c r="T420" s="21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5" t="s">
        <v>237</v>
      </c>
      <c r="AU420" s="205" t="s">
        <v>83</v>
      </c>
      <c r="AV420" s="14" t="s">
        <v>155</v>
      </c>
      <c r="AW420" s="14" t="s">
        <v>30</v>
      </c>
      <c r="AX420" s="14" t="s">
        <v>81</v>
      </c>
      <c r="AY420" s="205" t="s">
        <v>130</v>
      </c>
    </row>
    <row r="421" s="2" customFormat="1" ht="44.25" customHeight="1">
      <c r="A421" s="37"/>
      <c r="B421" s="170"/>
      <c r="C421" s="171" t="s">
        <v>700</v>
      </c>
      <c r="D421" s="171" t="s">
        <v>133</v>
      </c>
      <c r="E421" s="172" t="s">
        <v>933</v>
      </c>
      <c r="F421" s="173" t="s">
        <v>934</v>
      </c>
      <c r="G421" s="174" t="s">
        <v>382</v>
      </c>
      <c r="H421" s="175">
        <v>323.93000000000001</v>
      </c>
      <c r="I421" s="176"/>
      <c r="J421" s="177">
        <f>ROUND(I421*H421,2)</f>
        <v>0</v>
      </c>
      <c r="K421" s="173" t="s">
        <v>137</v>
      </c>
      <c r="L421" s="38"/>
      <c r="M421" s="178" t="s">
        <v>1</v>
      </c>
      <c r="N421" s="179" t="s">
        <v>38</v>
      </c>
      <c r="O421" s="76"/>
      <c r="P421" s="180">
        <f>O421*H421</f>
        <v>0</v>
      </c>
      <c r="Q421" s="180">
        <v>0</v>
      </c>
      <c r="R421" s="180">
        <f>Q421*H421</f>
        <v>0</v>
      </c>
      <c r="S421" s="180">
        <v>0</v>
      </c>
      <c r="T421" s="18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2" t="s">
        <v>155</v>
      </c>
      <c r="AT421" s="182" t="s">
        <v>133</v>
      </c>
      <c r="AU421" s="182" t="s">
        <v>83</v>
      </c>
      <c r="AY421" s="18" t="s">
        <v>130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8" t="s">
        <v>81</v>
      </c>
      <c r="BK421" s="183">
        <f>ROUND(I421*H421,2)</f>
        <v>0</v>
      </c>
      <c r="BL421" s="18" t="s">
        <v>155</v>
      </c>
      <c r="BM421" s="182" t="s">
        <v>1272</v>
      </c>
    </row>
    <row r="422" s="2" customFormat="1">
      <c r="A422" s="37"/>
      <c r="B422" s="38"/>
      <c r="C422" s="37"/>
      <c r="D422" s="184" t="s">
        <v>140</v>
      </c>
      <c r="E422" s="37"/>
      <c r="F422" s="185" t="s">
        <v>384</v>
      </c>
      <c r="G422" s="37"/>
      <c r="H422" s="37"/>
      <c r="I422" s="186"/>
      <c r="J422" s="37"/>
      <c r="K422" s="37"/>
      <c r="L422" s="38"/>
      <c r="M422" s="187"/>
      <c r="N422" s="188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140</v>
      </c>
      <c r="AU422" s="18" t="s">
        <v>83</v>
      </c>
    </row>
    <row r="423" s="2" customFormat="1">
      <c r="A423" s="37"/>
      <c r="B423" s="38"/>
      <c r="C423" s="37"/>
      <c r="D423" s="189" t="s">
        <v>142</v>
      </c>
      <c r="E423" s="37"/>
      <c r="F423" s="190" t="s">
        <v>936</v>
      </c>
      <c r="G423" s="37"/>
      <c r="H423" s="37"/>
      <c r="I423" s="186"/>
      <c r="J423" s="37"/>
      <c r="K423" s="37"/>
      <c r="L423" s="38"/>
      <c r="M423" s="187"/>
      <c r="N423" s="188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142</v>
      </c>
      <c r="AU423" s="18" t="s">
        <v>83</v>
      </c>
    </row>
    <row r="424" s="13" customFormat="1">
      <c r="A424" s="13"/>
      <c r="B424" s="196"/>
      <c r="C424" s="13"/>
      <c r="D424" s="184" t="s">
        <v>237</v>
      </c>
      <c r="E424" s="197" t="s">
        <v>1</v>
      </c>
      <c r="F424" s="198" t="s">
        <v>1259</v>
      </c>
      <c r="G424" s="13"/>
      <c r="H424" s="199">
        <v>323.93000000000001</v>
      </c>
      <c r="I424" s="200"/>
      <c r="J424" s="13"/>
      <c r="K424" s="13"/>
      <c r="L424" s="196"/>
      <c r="M424" s="201"/>
      <c r="N424" s="202"/>
      <c r="O424" s="202"/>
      <c r="P424" s="202"/>
      <c r="Q424" s="202"/>
      <c r="R424" s="202"/>
      <c r="S424" s="202"/>
      <c r="T424" s="20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7" t="s">
        <v>237</v>
      </c>
      <c r="AU424" s="197" t="s">
        <v>83</v>
      </c>
      <c r="AV424" s="13" t="s">
        <v>83</v>
      </c>
      <c r="AW424" s="13" t="s">
        <v>30</v>
      </c>
      <c r="AX424" s="13" t="s">
        <v>81</v>
      </c>
      <c r="AY424" s="197" t="s">
        <v>130</v>
      </c>
    </row>
    <row r="425" s="2" customFormat="1" ht="44.25" customHeight="1">
      <c r="A425" s="37"/>
      <c r="B425" s="170"/>
      <c r="C425" s="171" t="s">
        <v>704</v>
      </c>
      <c r="D425" s="171" t="s">
        <v>133</v>
      </c>
      <c r="E425" s="172" t="s">
        <v>938</v>
      </c>
      <c r="F425" s="173" t="s">
        <v>939</v>
      </c>
      <c r="G425" s="174" t="s">
        <v>382</v>
      </c>
      <c r="H425" s="175">
        <v>39.561999999999998</v>
      </c>
      <c r="I425" s="176"/>
      <c r="J425" s="177">
        <f>ROUND(I425*H425,2)</f>
        <v>0</v>
      </c>
      <c r="K425" s="173" t="s">
        <v>137</v>
      </c>
      <c r="L425" s="38"/>
      <c r="M425" s="178" t="s">
        <v>1</v>
      </c>
      <c r="N425" s="179" t="s">
        <v>38</v>
      </c>
      <c r="O425" s="76"/>
      <c r="P425" s="180">
        <f>O425*H425</f>
        <v>0</v>
      </c>
      <c r="Q425" s="180">
        <v>0</v>
      </c>
      <c r="R425" s="180">
        <f>Q425*H425</f>
        <v>0</v>
      </c>
      <c r="S425" s="180">
        <v>0</v>
      </c>
      <c r="T425" s="18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2" t="s">
        <v>155</v>
      </c>
      <c r="AT425" s="182" t="s">
        <v>133</v>
      </c>
      <c r="AU425" s="182" t="s">
        <v>83</v>
      </c>
      <c r="AY425" s="18" t="s">
        <v>130</v>
      </c>
      <c r="BE425" s="183">
        <f>IF(N425="základní",J425,0)</f>
        <v>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8" t="s">
        <v>81</v>
      </c>
      <c r="BK425" s="183">
        <f>ROUND(I425*H425,2)</f>
        <v>0</v>
      </c>
      <c r="BL425" s="18" t="s">
        <v>155</v>
      </c>
      <c r="BM425" s="182" t="s">
        <v>1273</v>
      </c>
    </row>
    <row r="426" s="2" customFormat="1">
      <c r="A426" s="37"/>
      <c r="B426" s="38"/>
      <c r="C426" s="37"/>
      <c r="D426" s="184" t="s">
        <v>140</v>
      </c>
      <c r="E426" s="37"/>
      <c r="F426" s="185" t="s">
        <v>941</v>
      </c>
      <c r="G426" s="37"/>
      <c r="H426" s="37"/>
      <c r="I426" s="186"/>
      <c r="J426" s="37"/>
      <c r="K426" s="37"/>
      <c r="L426" s="38"/>
      <c r="M426" s="187"/>
      <c r="N426" s="188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140</v>
      </c>
      <c r="AU426" s="18" t="s">
        <v>83</v>
      </c>
    </row>
    <row r="427" s="2" customFormat="1">
      <c r="A427" s="37"/>
      <c r="B427" s="38"/>
      <c r="C427" s="37"/>
      <c r="D427" s="189" t="s">
        <v>142</v>
      </c>
      <c r="E427" s="37"/>
      <c r="F427" s="190" t="s">
        <v>942</v>
      </c>
      <c r="G427" s="37"/>
      <c r="H427" s="37"/>
      <c r="I427" s="186"/>
      <c r="J427" s="37"/>
      <c r="K427" s="37"/>
      <c r="L427" s="38"/>
      <c r="M427" s="187"/>
      <c r="N427" s="188"/>
      <c r="O427" s="76"/>
      <c r="P427" s="76"/>
      <c r="Q427" s="76"/>
      <c r="R427" s="76"/>
      <c r="S427" s="76"/>
      <c r="T427" s="7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8" t="s">
        <v>142</v>
      </c>
      <c r="AU427" s="18" t="s">
        <v>83</v>
      </c>
    </row>
    <row r="428" s="13" customFormat="1">
      <c r="A428" s="13"/>
      <c r="B428" s="196"/>
      <c r="C428" s="13"/>
      <c r="D428" s="184" t="s">
        <v>237</v>
      </c>
      <c r="E428" s="197" t="s">
        <v>1</v>
      </c>
      <c r="F428" s="198" t="s">
        <v>1260</v>
      </c>
      <c r="G428" s="13"/>
      <c r="H428" s="199">
        <v>10.093999999999999</v>
      </c>
      <c r="I428" s="200"/>
      <c r="J428" s="13"/>
      <c r="K428" s="13"/>
      <c r="L428" s="196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237</v>
      </c>
      <c r="AU428" s="197" t="s">
        <v>83</v>
      </c>
      <c r="AV428" s="13" t="s">
        <v>83</v>
      </c>
      <c r="AW428" s="13" t="s">
        <v>30</v>
      </c>
      <c r="AX428" s="13" t="s">
        <v>73</v>
      </c>
      <c r="AY428" s="197" t="s">
        <v>130</v>
      </c>
    </row>
    <row r="429" s="13" customFormat="1">
      <c r="A429" s="13"/>
      <c r="B429" s="196"/>
      <c r="C429" s="13"/>
      <c r="D429" s="184" t="s">
        <v>237</v>
      </c>
      <c r="E429" s="197" t="s">
        <v>1</v>
      </c>
      <c r="F429" s="198" t="s">
        <v>1261</v>
      </c>
      <c r="G429" s="13"/>
      <c r="H429" s="199">
        <v>24.5</v>
      </c>
      <c r="I429" s="200"/>
      <c r="J429" s="13"/>
      <c r="K429" s="13"/>
      <c r="L429" s="196"/>
      <c r="M429" s="201"/>
      <c r="N429" s="202"/>
      <c r="O429" s="202"/>
      <c r="P429" s="202"/>
      <c r="Q429" s="202"/>
      <c r="R429" s="202"/>
      <c r="S429" s="202"/>
      <c r="T429" s="20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7" t="s">
        <v>237</v>
      </c>
      <c r="AU429" s="197" t="s">
        <v>83</v>
      </c>
      <c r="AV429" s="13" t="s">
        <v>83</v>
      </c>
      <c r="AW429" s="13" t="s">
        <v>30</v>
      </c>
      <c r="AX429" s="13" t="s">
        <v>73</v>
      </c>
      <c r="AY429" s="197" t="s">
        <v>130</v>
      </c>
    </row>
    <row r="430" s="13" customFormat="1">
      <c r="A430" s="13"/>
      <c r="B430" s="196"/>
      <c r="C430" s="13"/>
      <c r="D430" s="184" t="s">
        <v>237</v>
      </c>
      <c r="E430" s="197" t="s">
        <v>1</v>
      </c>
      <c r="F430" s="198" t="s">
        <v>1263</v>
      </c>
      <c r="G430" s="13"/>
      <c r="H430" s="199">
        <v>1.6559999999999999</v>
      </c>
      <c r="I430" s="200"/>
      <c r="J430" s="13"/>
      <c r="K430" s="13"/>
      <c r="L430" s="196"/>
      <c r="M430" s="201"/>
      <c r="N430" s="202"/>
      <c r="O430" s="202"/>
      <c r="P430" s="202"/>
      <c r="Q430" s="202"/>
      <c r="R430" s="202"/>
      <c r="S430" s="202"/>
      <c r="T430" s="20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7" t="s">
        <v>237</v>
      </c>
      <c r="AU430" s="197" t="s">
        <v>83</v>
      </c>
      <c r="AV430" s="13" t="s">
        <v>83</v>
      </c>
      <c r="AW430" s="13" t="s">
        <v>30</v>
      </c>
      <c r="AX430" s="13" t="s">
        <v>73</v>
      </c>
      <c r="AY430" s="197" t="s">
        <v>130</v>
      </c>
    </row>
    <row r="431" s="13" customFormat="1">
      <c r="A431" s="13"/>
      <c r="B431" s="196"/>
      <c r="C431" s="13"/>
      <c r="D431" s="184" t="s">
        <v>237</v>
      </c>
      <c r="E431" s="197" t="s">
        <v>1</v>
      </c>
      <c r="F431" s="198" t="s">
        <v>1264</v>
      </c>
      <c r="G431" s="13"/>
      <c r="H431" s="199">
        <v>3.3119999999999998</v>
      </c>
      <c r="I431" s="200"/>
      <c r="J431" s="13"/>
      <c r="K431" s="13"/>
      <c r="L431" s="196"/>
      <c r="M431" s="201"/>
      <c r="N431" s="202"/>
      <c r="O431" s="202"/>
      <c r="P431" s="202"/>
      <c r="Q431" s="202"/>
      <c r="R431" s="202"/>
      <c r="S431" s="202"/>
      <c r="T431" s="20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237</v>
      </c>
      <c r="AU431" s="197" t="s">
        <v>83</v>
      </c>
      <c r="AV431" s="13" t="s">
        <v>83</v>
      </c>
      <c r="AW431" s="13" t="s">
        <v>30</v>
      </c>
      <c r="AX431" s="13" t="s">
        <v>73</v>
      </c>
      <c r="AY431" s="197" t="s">
        <v>130</v>
      </c>
    </row>
    <row r="432" s="14" customFormat="1">
      <c r="A432" s="14"/>
      <c r="B432" s="204"/>
      <c r="C432" s="14"/>
      <c r="D432" s="184" t="s">
        <v>237</v>
      </c>
      <c r="E432" s="205" t="s">
        <v>1</v>
      </c>
      <c r="F432" s="206" t="s">
        <v>295</v>
      </c>
      <c r="G432" s="14"/>
      <c r="H432" s="207">
        <v>39.561999999999998</v>
      </c>
      <c r="I432" s="208"/>
      <c r="J432" s="14"/>
      <c r="K432" s="14"/>
      <c r="L432" s="204"/>
      <c r="M432" s="209"/>
      <c r="N432" s="210"/>
      <c r="O432" s="210"/>
      <c r="P432" s="210"/>
      <c r="Q432" s="210"/>
      <c r="R432" s="210"/>
      <c r="S432" s="210"/>
      <c r="T432" s="21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5" t="s">
        <v>237</v>
      </c>
      <c r="AU432" s="205" t="s">
        <v>83</v>
      </c>
      <c r="AV432" s="14" t="s">
        <v>155</v>
      </c>
      <c r="AW432" s="14" t="s">
        <v>30</v>
      </c>
      <c r="AX432" s="14" t="s">
        <v>81</v>
      </c>
      <c r="AY432" s="205" t="s">
        <v>130</v>
      </c>
    </row>
    <row r="433" s="12" customFormat="1" ht="22.8" customHeight="1">
      <c r="A433" s="12"/>
      <c r="B433" s="157"/>
      <c r="C433" s="12"/>
      <c r="D433" s="158" t="s">
        <v>72</v>
      </c>
      <c r="E433" s="168" t="s">
        <v>944</v>
      </c>
      <c r="F433" s="168" t="s">
        <v>945</v>
      </c>
      <c r="G433" s="12"/>
      <c r="H433" s="12"/>
      <c r="I433" s="160"/>
      <c r="J433" s="169">
        <f>BK433</f>
        <v>0</v>
      </c>
      <c r="K433" s="12"/>
      <c r="L433" s="157"/>
      <c r="M433" s="162"/>
      <c r="N433" s="163"/>
      <c r="O433" s="163"/>
      <c r="P433" s="164">
        <f>SUM(P434:P436)</f>
        <v>0</v>
      </c>
      <c r="Q433" s="163"/>
      <c r="R433" s="164">
        <f>SUM(R434:R436)</f>
        <v>0</v>
      </c>
      <c r="S433" s="163"/>
      <c r="T433" s="165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58" t="s">
        <v>81</v>
      </c>
      <c r="AT433" s="166" t="s">
        <v>72</v>
      </c>
      <c r="AU433" s="166" t="s">
        <v>81</v>
      </c>
      <c r="AY433" s="158" t="s">
        <v>130</v>
      </c>
      <c r="BK433" s="167">
        <f>SUM(BK434:BK436)</f>
        <v>0</v>
      </c>
    </row>
    <row r="434" s="2" customFormat="1" ht="24.15" customHeight="1">
      <c r="A434" s="37"/>
      <c r="B434" s="170"/>
      <c r="C434" s="171" t="s">
        <v>711</v>
      </c>
      <c r="D434" s="171" t="s">
        <v>133</v>
      </c>
      <c r="E434" s="172" t="s">
        <v>947</v>
      </c>
      <c r="F434" s="173" t="s">
        <v>948</v>
      </c>
      <c r="G434" s="174" t="s">
        <v>382</v>
      </c>
      <c r="H434" s="175">
        <v>2527.7730000000001</v>
      </c>
      <c r="I434" s="176"/>
      <c r="J434" s="177">
        <f>ROUND(I434*H434,2)</f>
        <v>0</v>
      </c>
      <c r="K434" s="173" t="s">
        <v>137</v>
      </c>
      <c r="L434" s="38"/>
      <c r="M434" s="178" t="s">
        <v>1</v>
      </c>
      <c r="N434" s="179" t="s">
        <v>38</v>
      </c>
      <c r="O434" s="76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2" t="s">
        <v>155</v>
      </c>
      <c r="AT434" s="182" t="s">
        <v>133</v>
      </c>
      <c r="AU434" s="182" t="s">
        <v>83</v>
      </c>
      <c r="AY434" s="18" t="s">
        <v>130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8" t="s">
        <v>81</v>
      </c>
      <c r="BK434" s="183">
        <f>ROUND(I434*H434,2)</f>
        <v>0</v>
      </c>
      <c r="BL434" s="18" t="s">
        <v>155</v>
      </c>
      <c r="BM434" s="182" t="s">
        <v>1274</v>
      </c>
    </row>
    <row r="435" s="2" customFormat="1">
      <c r="A435" s="37"/>
      <c r="B435" s="38"/>
      <c r="C435" s="37"/>
      <c r="D435" s="184" t="s">
        <v>140</v>
      </c>
      <c r="E435" s="37"/>
      <c r="F435" s="185" t="s">
        <v>950</v>
      </c>
      <c r="G435" s="37"/>
      <c r="H435" s="37"/>
      <c r="I435" s="186"/>
      <c r="J435" s="37"/>
      <c r="K435" s="37"/>
      <c r="L435" s="38"/>
      <c r="M435" s="187"/>
      <c r="N435" s="188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140</v>
      </c>
      <c r="AU435" s="18" t="s">
        <v>83</v>
      </c>
    </row>
    <row r="436" s="2" customFormat="1">
      <c r="A436" s="37"/>
      <c r="B436" s="38"/>
      <c r="C436" s="37"/>
      <c r="D436" s="189" t="s">
        <v>142</v>
      </c>
      <c r="E436" s="37"/>
      <c r="F436" s="190" t="s">
        <v>951</v>
      </c>
      <c r="G436" s="37"/>
      <c r="H436" s="37"/>
      <c r="I436" s="186"/>
      <c r="J436" s="37"/>
      <c r="K436" s="37"/>
      <c r="L436" s="38"/>
      <c r="M436" s="187"/>
      <c r="N436" s="188"/>
      <c r="O436" s="76"/>
      <c r="P436" s="76"/>
      <c r="Q436" s="76"/>
      <c r="R436" s="76"/>
      <c r="S436" s="76"/>
      <c r="T436" s="7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8" t="s">
        <v>142</v>
      </c>
      <c r="AU436" s="18" t="s">
        <v>83</v>
      </c>
    </row>
    <row r="437" s="12" customFormat="1" ht="25.92" customHeight="1">
      <c r="A437" s="12"/>
      <c r="B437" s="157"/>
      <c r="C437" s="12"/>
      <c r="D437" s="158" t="s">
        <v>72</v>
      </c>
      <c r="E437" s="159" t="s">
        <v>1275</v>
      </c>
      <c r="F437" s="159" t="s">
        <v>1276</v>
      </c>
      <c r="G437" s="12"/>
      <c r="H437" s="12"/>
      <c r="I437" s="160"/>
      <c r="J437" s="161">
        <f>BK437</f>
        <v>0</v>
      </c>
      <c r="K437" s="12"/>
      <c r="L437" s="157"/>
      <c r="M437" s="162"/>
      <c r="N437" s="163"/>
      <c r="O437" s="163"/>
      <c r="P437" s="164">
        <f>P438</f>
        <v>0</v>
      </c>
      <c r="Q437" s="163"/>
      <c r="R437" s="164">
        <f>R438</f>
        <v>0.0052500000000000003</v>
      </c>
      <c r="S437" s="163"/>
      <c r="T437" s="165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8" t="s">
        <v>83</v>
      </c>
      <c r="AT437" s="166" t="s">
        <v>72</v>
      </c>
      <c r="AU437" s="166" t="s">
        <v>73</v>
      </c>
      <c r="AY437" s="158" t="s">
        <v>130</v>
      </c>
      <c r="BK437" s="167">
        <f>BK438</f>
        <v>0</v>
      </c>
    </row>
    <row r="438" s="12" customFormat="1" ht="22.8" customHeight="1">
      <c r="A438" s="12"/>
      <c r="B438" s="157"/>
      <c r="C438" s="12"/>
      <c r="D438" s="158" t="s">
        <v>72</v>
      </c>
      <c r="E438" s="168" t="s">
        <v>1277</v>
      </c>
      <c r="F438" s="168" t="s">
        <v>1278</v>
      </c>
      <c r="G438" s="12"/>
      <c r="H438" s="12"/>
      <c r="I438" s="160"/>
      <c r="J438" s="169">
        <f>BK438</f>
        <v>0</v>
      </c>
      <c r="K438" s="12"/>
      <c r="L438" s="157"/>
      <c r="M438" s="162"/>
      <c r="N438" s="163"/>
      <c r="O438" s="163"/>
      <c r="P438" s="164">
        <f>SUM(P439:P442)</f>
        <v>0</v>
      </c>
      <c r="Q438" s="163"/>
      <c r="R438" s="164">
        <f>SUM(R439:R442)</f>
        <v>0.0052500000000000003</v>
      </c>
      <c r="S438" s="163"/>
      <c r="T438" s="165">
        <f>SUM(T439:T442)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58" t="s">
        <v>83</v>
      </c>
      <c r="AT438" s="166" t="s">
        <v>72</v>
      </c>
      <c r="AU438" s="166" t="s">
        <v>81</v>
      </c>
      <c r="AY438" s="158" t="s">
        <v>130</v>
      </c>
      <c r="BK438" s="167">
        <f>SUM(BK439:BK442)</f>
        <v>0</v>
      </c>
    </row>
    <row r="439" s="2" customFormat="1" ht="24.15" customHeight="1">
      <c r="A439" s="37"/>
      <c r="B439" s="170"/>
      <c r="C439" s="171" t="s">
        <v>715</v>
      </c>
      <c r="D439" s="171" t="s">
        <v>133</v>
      </c>
      <c r="E439" s="172" t="s">
        <v>1279</v>
      </c>
      <c r="F439" s="173" t="s">
        <v>1280</v>
      </c>
      <c r="G439" s="174" t="s">
        <v>233</v>
      </c>
      <c r="H439" s="175">
        <v>7</v>
      </c>
      <c r="I439" s="176"/>
      <c r="J439" s="177">
        <f>ROUND(I439*H439,2)</f>
        <v>0</v>
      </c>
      <c r="K439" s="173" t="s">
        <v>137</v>
      </c>
      <c r="L439" s="38"/>
      <c r="M439" s="178" t="s">
        <v>1</v>
      </c>
      <c r="N439" s="179" t="s">
        <v>38</v>
      </c>
      <c r="O439" s="76"/>
      <c r="P439" s="180">
        <f>O439*H439</f>
        <v>0</v>
      </c>
      <c r="Q439" s="180">
        <v>0.00075000000000000002</v>
      </c>
      <c r="R439" s="180">
        <f>Q439*H439</f>
        <v>0.0052500000000000003</v>
      </c>
      <c r="S439" s="180">
        <v>0</v>
      </c>
      <c r="T439" s="18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2" t="s">
        <v>332</v>
      </c>
      <c r="AT439" s="182" t="s">
        <v>133</v>
      </c>
      <c r="AU439" s="182" t="s">
        <v>83</v>
      </c>
      <c r="AY439" s="18" t="s">
        <v>130</v>
      </c>
      <c r="BE439" s="183">
        <f>IF(N439="základní",J439,0)</f>
        <v>0</v>
      </c>
      <c r="BF439" s="183">
        <f>IF(N439="snížená",J439,0)</f>
        <v>0</v>
      </c>
      <c r="BG439" s="183">
        <f>IF(N439="zákl. přenesená",J439,0)</f>
        <v>0</v>
      </c>
      <c r="BH439" s="183">
        <f>IF(N439="sníž. přenesená",J439,0)</f>
        <v>0</v>
      </c>
      <c r="BI439" s="183">
        <f>IF(N439="nulová",J439,0)</f>
        <v>0</v>
      </c>
      <c r="BJ439" s="18" t="s">
        <v>81</v>
      </c>
      <c r="BK439" s="183">
        <f>ROUND(I439*H439,2)</f>
        <v>0</v>
      </c>
      <c r="BL439" s="18" t="s">
        <v>332</v>
      </c>
      <c r="BM439" s="182" t="s">
        <v>1281</v>
      </c>
    </row>
    <row r="440" s="2" customFormat="1">
      <c r="A440" s="37"/>
      <c r="B440" s="38"/>
      <c r="C440" s="37"/>
      <c r="D440" s="184" t="s">
        <v>140</v>
      </c>
      <c r="E440" s="37"/>
      <c r="F440" s="185" t="s">
        <v>1282</v>
      </c>
      <c r="G440" s="37"/>
      <c r="H440" s="37"/>
      <c r="I440" s="186"/>
      <c r="J440" s="37"/>
      <c r="K440" s="37"/>
      <c r="L440" s="38"/>
      <c r="M440" s="187"/>
      <c r="N440" s="188"/>
      <c r="O440" s="76"/>
      <c r="P440" s="76"/>
      <c r="Q440" s="76"/>
      <c r="R440" s="76"/>
      <c r="S440" s="76"/>
      <c r="T440" s="7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8" t="s">
        <v>140</v>
      </c>
      <c r="AU440" s="18" t="s">
        <v>83</v>
      </c>
    </row>
    <row r="441" s="2" customFormat="1">
      <c r="A441" s="37"/>
      <c r="B441" s="38"/>
      <c r="C441" s="37"/>
      <c r="D441" s="189" t="s">
        <v>142</v>
      </c>
      <c r="E441" s="37"/>
      <c r="F441" s="190" t="s">
        <v>1283</v>
      </c>
      <c r="G441" s="37"/>
      <c r="H441" s="37"/>
      <c r="I441" s="186"/>
      <c r="J441" s="37"/>
      <c r="K441" s="37"/>
      <c r="L441" s="38"/>
      <c r="M441" s="187"/>
      <c r="N441" s="188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142</v>
      </c>
      <c r="AU441" s="18" t="s">
        <v>83</v>
      </c>
    </row>
    <row r="442" s="13" customFormat="1">
      <c r="A442" s="13"/>
      <c r="B442" s="196"/>
      <c r="C442" s="13"/>
      <c r="D442" s="184" t="s">
        <v>237</v>
      </c>
      <c r="E442" s="197" t="s">
        <v>1</v>
      </c>
      <c r="F442" s="198" t="s">
        <v>1284</v>
      </c>
      <c r="G442" s="13"/>
      <c r="H442" s="199">
        <v>7</v>
      </c>
      <c r="I442" s="200"/>
      <c r="J442" s="13"/>
      <c r="K442" s="13"/>
      <c r="L442" s="196"/>
      <c r="M442" s="201"/>
      <c r="N442" s="202"/>
      <c r="O442" s="202"/>
      <c r="P442" s="202"/>
      <c r="Q442" s="202"/>
      <c r="R442" s="202"/>
      <c r="S442" s="202"/>
      <c r="T442" s="20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7" t="s">
        <v>237</v>
      </c>
      <c r="AU442" s="197" t="s">
        <v>83</v>
      </c>
      <c r="AV442" s="13" t="s">
        <v>83</v>
      </c>
      <c r="AW442" s="13" t="s">
        <v>30</v>
      </c>
      <c r="AX442" s="13" t="s">
        <v>81</v>
      </c>
      <c r="AY442" s="197" t="s">
        <v>130</v>
      </c>
    </row>
    <row r="443" s="12" customFormat="1" ht="25.92" customHeight="1">
      <c r="A443" s="12"/>
      <c r="B443" s="157"/>
      <c r="C443" s="12"/>
      <c r="D443" s="158" t="s">
        <v>72</v>
      </c>
      <c r="E443" s="159" t="s">
        <v>128</v>
      </c>
      <c r="F443" s="159" t="s">
        <v>79</v>
      </c>
      <c r="G443" s="12"/>
      <c r="H443" s="12"/>
      <c r="I443" s="160"/>
      <c r="J443" s="161">
        <f>BK443</f>
        <v>0</v>
      </c>
      <c r="K443" s="12"/>
      <c r="L443" s="157"/>
      <c r="M443" s="162"/>
      <c r="N443" s="163"/>
      <c r="O443" s="163"/>
      <c r="P443" s="164">
        <f>P444</f>
        <v>0</v>
      </c>
      <c r="Q443" s="163"/>
      <c r="R443" s="164">
        <f>R444</f>
        <v>0</v>
      </c>
      <c r="S443" s="163"/>
      <c r="T443" s="165">
        <f>T444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58" t="s">
        <v>129</v>
      </c>
      <c r="AT443" s="166" t="s">
        <v>72</v>
      </c>
      <c r="AU443" s="166" t="s">
        <v>73</v>
      </c>
      <c r="AY443" s="158" t="s">
        <v>130</v>
      </c>
      <c r="BK443" s="167">
        <f>BK444</f>
        <v>0</v>
      </c>
    </row>
    <row r="444" s="12" customFormat="1" ht="22.8" customHeight="1">
      <c r="A444" s="12"/>
      <c r="B444" s="157"/>
      <c r="C444" s="12"/>
      <c r="D444" s="158" t="s">
        <v>72</v>
      </c>
      <c r="E444" s="168" t="s">
        <v>203</v>
      </c>
      <c r="F444" s="168" t="s">
        <v>204</v>
      </c>
      <c r="G444" s="12"/>
      <c r="H444" s="12"/>
      <c r="I444" s="160"/>
      <c r="J444" s="169">
        <f>BK444</f>
        <v>0</v>
      </c>
      <c r="K444" s="12"/>
      <c r="L444" s="157"/>
      <c r="M444" s="162"/>
      <c r="N444" s="163"/>
      <c r="O444" s="163"/>
      <c r="P444" s="164">
        <f>SUM(P445:P448)</f>
        <v>0</v>
      </c>
      <c r="Q444" s="163"/>
      <c r="R444" s="164">
        <f>SUM(R445:R448)</f>
        <v>0</v>
      </c>
      <c r="S444" s="163"/>
      <c r="T444" s="165">
        <f>SUM(T445:T448)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58" t="s">
        <v>129</v>
      </c>
      <c r="AT444" s="166" t="s">
        <v>72</v>
      </c>
      <c r="AU444" s="166" t="s">
        <v>81</v>
      </c>
      <c r="AY444" s="158" t="s">
        <v>130</v>
      </c>
      <c r="BK444" s="167">
        <f>SUM(BK445:BK448)</f>
        <v>0</v>
      </c>
    </row>
    <row r="445" s="2" customFormat="1" ht="16.5" customHeight="1">
      <c r="A445" s="37"/>
      <c r="B445" s="170"/>
      <c r="C445" s="171" t="s">
        <v>721</v>
      </c>
      <c r="D445" s="171" t="s">
        <v>133</v>
      </c>
      <c r="E445" s="172" t="s">
        <v>1039</v>
      </c>
      <c r="F445" s="173" t="s">
        <v>1040</v>
      </c>
      <c r="G445" s="174" t="s">
        <v>136</v>
      </c>
      <c r="H445" s="175">
        <v>5</v>
      </c>
      <c r="I445" s="176"/>
      <c r="J445" s="177">
        <f>ROUND(I445*H445,2)</f>
        <v>0</v>
      </c>
      <c r="K445" s="173" t="s">
        <v>137</v>
      </c>
      <c r="L445" s="38"/>
      <c r="M445" s="178" t="s">
        <v>1</v>
      </c>
      <c r="N445" s="179" t="s">
        <v>38</v>
      </c>
      <c r="O445" s="76"/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2" t="s">
        <v>138</v>
      </c>
      <c r="AT445" s="182" t="s">
        <v>133</v>
      </c>
      <c r="AU445" s="182" t="s">
        <v>83</v>
      </c>
      <c r="AY445" s="18" t="s">
        <v>130</v>
      </c>
      <c r="BE445" s="183">
        <f>IF(N445="základní",J445,0)</f>
        <v>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8" t="s">
        <v>81</v>
      </c>
      <c r="BK445" s="183">
        <f>ROUND(I445*H445,2)</f>
        <v>0</v>
      </c>
      <c r="BL445" s="18" t="s">
        <v>138</v>
      </c>
      <c r="BM445" s="182" t="s">
        <v>1285</v>
      </c>
    </row>
    <row r="446" s="2" customFormat="1">
      <c r="A446" s="37"/>
      <c r="B446" s="38"/>
      <c r="C446" s="37"/>
      <c r="D446" s="184" t="s">
        <v>140</v>
      </c>
      <c r="E446" s="37"/>
      <c r="F446" s="185" t="s">
        <v>1042</v>
      </c>
      <c r="G446" s="37"/>
      <c r="H446" s="37"/>
      <c r="I446" s="186"/>
      <c r="J446" s="37"/>
      <c r="K446" s="37"/>
      <c r="L446" s="38"/>
      <c r="M446" s="187"/>
      <c r="N446" s="188"/>
      <c r="O446" s="76"/>
      <c r="P446" s="76"/>
      <c r="Q446" s="76"/>
      <c r="R446" s="76"/>
      <c r="S446" s="76"/>
      <c r="T446" s="7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8" t="s">
        <v>140</v>
      </c>
      <c r="AU446" s="18" t="s">
        <v>83</v>
      </c>
    </row>
    <row r="447" s="2" customFormat="1">
      <c r="A447" s="37"/>
      <c r="B447" s="38"/>
      <c r="C447" s="37"/>
      <c r="D447" s="189" t="s">
        <v>142</v>
      </c>
      <c r="E447" s="37"/>
      <c r="F447" s="190" t="s">
        <v>1043</v>
      </c>
      <c r="G447" s="37"/>
      <c r="H447" s="37"/>
      <c r="I447" s="186"/>
      <c r="J447" s="37"/>
      <c r="K447" s="37"/>
      <c r="L447" s="38"/>
      <c r="M447" s="187"/>
      <c r="N447" s="188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142</v>
      </c>
      <c r="AU447" s="18" t="s">
        <v>83</v>
      </c>
    </row>
    <row r="448" s="13" customFormat="1">
      <c r="A448" s="13"/>
      <c r="B448" s="196"/>
      <c r="C448" s="13"/>
      <c r="D448" s="184" t="s">
        <v>237</v>
      </c>
      <c r="E448" s="197" t="s">
        <v>1</v>
      </c>
      <c r="F448" s="198" t="s">
        <v>1044</v>
      </c>
      <c r="G448" s="13"/>
      <c r="H448" s="199">
        <v>5</v>
      </c>
      <c r="I448" s="200"/>
      <c r="J448" s="13"/>
      <c r="K448" s="13"/>
      <c r="L448" s="196"/>
      <c r="M448" s="229"/>
      <c r="N448" s="230"/>
      <c r="O448" s="230"/>
      <c r="P448" s="230"/>
      <c r="Q448" s="230"/>
      <c r="R448" s="230"/>
      <c r="S448" s="230"/>
      <c r="T448" s="23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7" t="s">
        <v>237</v>
      </c>
      <c r="AU448" s="197" t="s">
        <v>83</v>
      </c>
      <c r="AV448" s="13" t="s">
        <v>83</v>
      </c>
      <c r="AW448" s="13" t="s">
        <v>30</v>
      </c>
      <c r="AX448" s="13" t="s">
        <v>81</v>
      </c>
      <c r="AY448" s="197" t="s">
        <v>130</v>
      </c>
    </row>
    <row r="449" s="2" customFormat="1" ht="6.96" customHeight="1">
      <c r="A449" s="37"/>
      <c r="B449" s="59"/>
      <c r="C449" s="60"/>
      <c r="D449" s="60"/>
      <c r="E449" s="60"/>
      <c r="F449" s="60"/>
      <c r="G449" s="60"/>
      <c r="H449" s="60"/>
      <c r="I449" s="60"/>
      <c r="J449" s="60"/>
      <c r="K449" s="60"/>
      <c r="L449" s="38"/>
      <c r="M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</row>
  </sheetData>
  <autoFilter ref="C127:K44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4_02/113106142"/>
    <hyperlink ref="F137" r:id="rId2" display="https://podminky.urs.cz/item/CS_URS_2024_02/113106144"/>
    <hyperlink ref="F141" r:id="rId3" display="https://podminky.urs.cz/item/CS_URS_2024_02/113107222"/>
    <hyperlink ref="F145" r:id="rId4" display="https://podminky.urs.cz/item/CS_URS_2024_02/113107241"/>
    <hyperlink ref="F151" r:id="rId5" display="https://podminky.urs.cz/item/CS_URS_2024_02/113107331"/>
    <hyperlink ref="F155" r:id="rId6" display="https://podminky.urs.cz/item/CS_URS_2024_02/113154522"/>
    <hyperlink ref="F159" r:id="rId7" display="https://podminky.urs.cz/item/CS_URS_2024_02/113154526"/>
    <hyperlink ref="F163" r:id="rId8" display="https://podminky.urs.cz/item/CS_URS_2024_02/113202111"/>
    <hyperlink ref="F167" r:id="rId9" display="https://podminky.urs.cz/item/CS_URS_2024_02/121151123"/>
    <hyperlink ref="F171" r:id="rId10" display="https://podminky.urs.cz/item/CS_URS_2024_02/122251104"/>
    <hyperlink ref="F175" r:id="rId11" display="https://podminky.urs.cz/item/CS_URS_2024_02/131251202"/>
    <hyperlink ref="F179" r:id="rId12" display="https://podminky.urs.cz/item/CS_URS_2024_02/151101101"/>
    <hyperlink ref="F183" r:id="rId13" display="https://podminky.urs.cz/item/CS_URS_2024_02/151101111"/>
    <hyperlink ref="F186" r:id="rId14" display="https://podminky.urs.cz/item/CS_URS_2024_02/162351103"/>
    <hyperlink ref="F190" r:id="rId15" display="https://podminky.urs.cz/item/CS_URS_2024_02/162651112"/>
    <hyperlink ref="F199" r:id="rId16" display="https://podminky.urs.cz/item/CS_URS_2024_02/171151103"/>
    <hyperlink ref="F203" r:id="rId17" display="https://podminky.urs.cz/item/CS_URS_2024_02/171201231"/>
    <hyperlink ref="F207" r:id="rId18" display="https://podminky.urs.cz/item/CS_URS_2024_02/171251201"/>
    <hyperlink ref="F210" r:id="rId19" display="https://podminky.urs.cz/item/CS_URS_2024_02/174151101"/>
    <hyperlink ref="F219" r:id="rId20" display="https://podminky.urs.cz/item/CS_URS_2024_02/181351113"/>
    <hyperlink ref="F227" r:id="rId21" display="https://podminky.urs.cz/item/CS_URS_2024_02/181411131"/>
    <hyperlink ref="F234" r:id="rId22" display="https://podminky.urs.cz/item/CS_URS_2024_02/181951111"/>
    <hyperlink ref="F238" r:id="rId23" display="https://podminky.urs.cz/item/CS_URS_2024_02/181951112"/>
    <hyperlink ref="F242" r:id="rId24" display="https://podminky.urs.cz/item/CS_URS_2024_02/185804312"/>
    <hyperlink ref="F246" r:id="rId25" display="https://podminky.urs.cz/item/CS_URS_2024_02/185851121"/>
    <hyperlink ref="F249" r:id="rId26" display="https://podminky.urs.cz/item/CS_URS_2024_02/185851129"/>
    <hyperlink ref="F254" r:id="rId27" display="https://podminky.urs.cz/item/CS_URS_2024_02/358315114"/>
    <hyperlink ref="F260" r:id="rId28" display="https://podminky.urs.cz/item/CS_URS_2024_02/564851111"/>
    <hyperlink ref="F264" r:id="rId29" display="https://podminky.urs.cz/item/CS_URS_2024_02/564871111"/>
    <hyperlink ref="F268" r:id="rId30" display="https://podminky.urs.cz/item/CS_URS_2024_02/596211123"/>
    <hyperlink ref="F281" r:id="rId31" display="https://podminky.urs.cz/item/CS_URS_2024_02/596211223"/>
    <hyperlink ref="F297" r:id="rId32" display="https://podminky.urs.cz/item/CS_URS_2024_02/899132111"/>
    <hyperlink ref="F303" r:id="rId33" display="https://podminky.urs.cz/item/CS_URS_2024_02/899132112"/>
    <hyperlink ref="F309" r:id="rId34" display="https://podminky.urs.cz/item/CS_URS_2024_02/899132212"/>
    <hyperlink ref="F312" r:id="rId35" display="https://podminky.urs.cz/item/CS_URS_2024_02/899132213"/>
    <hyperlink ref="F316" r:id="rId36" display="https://podminky.urs.cz/item/CS_URS_2024_02/914111111"/>
    <hyperlink ref="F322" r:id="rId37" display="https://podminky.urs.cz/item/CS_URS_2024_02/914511112"/>
    <hyperlink ref="F333" r:id="rId38" display="https://podminky.urs.cz/item/CS_URS_2024_02/916231213"/>
    <hyperlink ref="F340" r:id="rId39" display="https://podminky.urs.cz/item/CS_URS_2024_02/936104211"/>
    <hyperlink ref="F344" r:id="rId40" display="https://podminky.urs.cz/item/CS_URS_2024_02/936124112"/>
    <hyperlink ref="F348" r:id="rId41" display="https://podminky.urs.cz/item/CS_URS_2024_02/936174311"/>
    <hyperlink ref="F352" r:id="rId42" display="https://podminky.urs.cz/item/CS_URS_2024_02/966001211"/>
    <hyperlink ref="F356" r:id="rId43" display="https://podminky.urs.cz/item/CS_URS_2024_02/966001311"/>
    <hyperlink ref="F363" r:id="rId44" display="https://podminky.urs.cz/item/CS_URS_2024_02/966001411"/>
    <hyperlink ref="F367" r:id="rId45" display="https://podminky.urs.cz/item/CS_URS_2024_02/966008211"/>
    <hyperlink ref="F371" r:id="rId46" display="https://podminky.urs.cz/item/CS_URS_2024_02/966071822"/>
    <hyperlink ref="F376" r:id="rId47" display="https://podminky.urs.cz/item/CS_URS_2024_02/997221551"/>
    <hyperlink ref="F392" r:id="rId48" display="https://podminky.urs.cz/item/CS_URS_2024_02/997221559"/>
    <hyperlink ref="F409" r:id="rId49" display="https://podminky.urs.cz/item/CS_URS_2024_02/997221611"/>
    <hyperlink ref="F413" r:id="rId50" display="https://podminky.urs.cz/item/CS_URS_2024_02/997221861"/>
    <hyperlink ref="F423" r:id="rId51" display="https://podminky.urs.cz/item/CS_URS_2024_02/997221873"/>
    <hyperlink ref="F427" r:id="rId52" display="https://podminky.urs.cz/item/CS_URS_2024_02/997221875"/>
    <hyperlink ref="F436" r:id="rId53" display="https://podminky.urs.cz/item/CS_URS_2024_02/998223011"/>
    <hyperlink ref="F441" r:id="rId54" display="https://podminky.urs.cz/item/CS_URS_2024_02/711161115"/>
    <hyperlink ref="F447" r:id="rId55" display="https://podminky.urs.cz/item/CS_URS_2024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ROUND((SUM(BE122:BE236)),  2)</f>
        <v>0</v>
      </c>
      <c r="G33" s="37"/>
      <c r="H33" s="37"/>
      <c r="I33" s="127">
        <v>0.20999999999999999</v>
      </c>
      <c r="J33" s="126">
        <f>ROUND(((SUM(BE122:BE236))*I33),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ROUND((SUM(BF122:BF236)),  2)</f>
        <v>0</v>
      </c>
      <c r="G34" s="37"/>
      <c r="H34" s="37"/>
      <c r="I34" s="127">
        <v>0.12</v>
      </c>
      <c r="J34" s="126">
        <f>ROUND(((SUM(BF122:BF236))*I34),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ROUND((SUM(BG122:BG236)),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ROUND((SUM(BH122:BH236)),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ROUND((SUM(BI122:BI236)),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460 - Veřejné osvětlení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1287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1288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1289</v>
      </c>
      <c r="E99" s="145"/>
      <c r="F99" s="145"/>
      <c r="G99" s="145"/>
      <c r="H99" s="145"/>
      <c r="I99" s="145"/>
      <c r="J99" s="146">
        <f>J133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1290</v>
      </c>
      <c r="E100" s="145"/>
      <c r="F100" s="145"/>
      <c r="G100" s="145"/>
      <c r="H100" s="145"/>
      <c r="I100" s="145"/>
      <c r="J100" s="146">
        <f>J172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1291</v>
      </c>
      <c r="E101" s="145"/>
      <c r="F101" s="145"/>
      <c r="G101" s="145"/>
      <c r="H101" s="145"/>
      <c r="I101" s="145"/>
      <c r="J101" s="146">
        <f>J211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1292</v>
      </c>
      <c r="E102" s="145"/>
      <c r="F102" s="145"/>
      <c r="G102" s="145"/>
      <c r="H102" s="145"/>
      <c r="I102" s="145"/>
      <c r="J102" s="146">
        <f>J212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Revitalizace ul. Šumavská - I. etapa - část A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103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SO 460 - Veřejné osvětlení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 xml:space="preserve"> </v>
      </c>
      <c r="G116" s="37"/>
      <c r="H116" s="37"/>
      <c r="I116" s="31" t="s">
        <v>22</v>
      </c>
      <c r="J116" s="68" t="str">
        <f>IF(J12="","",J12)</f>
        <v>17. 12. 2024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 xml:space="preserve"> </v>
      </c>
      <c r="G118" s="37"/>
      <c r="H118" s="37"/>
      <c r="I118" s="31" t="s">
        <v>29</v>
      </c>
      <c r="J118" s="35" t="str">
        <f>E21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7"/>
      <c r="E119" s="37"/>
      <c r="F119" s="26" t="str">
        <f>IF(E18="","",E18)</f>
        <v>Vyplň údaj</v>
      </c>
      <c r="G119" s="37"/>
      <c r="H119" s="37"/>
      <c r="I119" s="31" t="s">
        <v>31</v>
      </c>
      <c r="J119" s="35" t="str">
        <f>E24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116</v>
      </c>
      <c r="D121" s="150" t="s">
        <v>58</v>
      </c>
      <c r="E121" s="150" t="s">
        <v>54</v>
      </c>
      <c r="F121" s="150" t="s">
        <v>55</v>
      </c>
      <c r="G121" s="150" t="s">
        <v>117</v>
      </c>
      <c r="H121" s="150" t="s">
        <v>118</v>
      </c>
      <c r="I121" s="150" t="s">
        <v>119</v>
      </c>
      <c r="J121" s="150" t="s">
        <v>107</v>
      </c>
      <c r="K121" s="151" t="s">
        <v>120</v>
      </c>
      <c r="L121" s="152"/>
      <c r="M121" s="85" t="s">
        <v>1</v>
      </c>
      <c r="N121" s="86" t="s">
        <v>37</v>
      </c>
      <c r="O121" s="86" t="s">
        <v>121</v>
      </c>
      <c r="P121" s="86" t="s">
        <v>122</v>
      </c>
      <c r="Q121" s="86" t="s">
        <v>123</v>
      </c>
      <c r="R121" s="86" t="s">
        <v>124</v>
      </c>
      <c r="S121" s="86" t="s">
        <v>125</v>
      </c>
      <c r="T121" s="87" t="s">
        <v>126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127</v>
      </c>
      <c r="D122" s="37"/>
      <c r="E122" s="37"/>
      <c r="F122" s="37"/>
      <c r="G122" s="37"/>
      <c r="H122" s="37"/>
      <c r="I122" s="37"/>
      <c r="J122" s="153">
        <f>BK122</f>
        <v>0</v>
      </c>
      <c r="K122" s="37"/>
      <c r="L122" s="38"/>
      <c r="M122" s="88"/>
      <c r="N122" s="72"/>
      <c r="O122" s="89"/>
      <c r="P122" s="154">
        <f>P123</f>
        <v>0</v>
      </c>
      <c r="Q122" s="89"/>
      <c r="R122" s="154">
        <f>R123</f>
        <v>0</v>
      </c>
      <c r="S122" s="89"/>
      <c r="T122" s="155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72</v>
      </c>
      <c r="AU122" s="18" t="s">
        <v>109</v>
      </c>
      <c r="BK122" s="156">
        <f>BK123</f>
        <v>0</v>
      </c>
    </row>
    <row r="123" s="12" customFormat="1" ht="25.92" customHeight="1">
      <c r="A123" s="12"/>
      <c r="B123" s="157"/>
      <c r="C123" s="12"/>
      <c r="D123" s="158" t="s">
        <v>72</v>
      </c>
      <c r="E123" s="159" t="s">
        <v>1293</v>
      </c>
      <c r="F123" s="159" t="s">
        <v>1294</v>
      </c>
      <c r="G123" s="12"/>
      <c r="H123" s="12"/>
      <c r="I123" s="160"/>
      <c r="J123" s="161">
        <f>BK123</f>
        <v>0</v>
      </c>
      <c r="K123" s="12"/>
      <c r="L123" s="157"/>
      <c r="M123" s="162"/>
      <c r="N123" s="163"/>
      <c r="O123" s="163"/>
      <c r="P123" s="164">
        <f>P124+P133+P172+P211+P212</f>
        <v>0</v>
      </c>
      <c r="Q123" s="163"/>
      <c r="R123" s="164">
        <f>R124+R133+R172+R211+R212</f>
        <v>0</v>
      </c>
      <c r="S123" s="163"/>
      <c r="T123" s="165">
        <f>T124+T133+T172+T211+T212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81</v>
      </c>
      <c r="AT123" s="166" t="s">
        <v>72</v>
      </c>
      <c r="AU123" s="166" t="s">
        <v>73</v>
      </c>
      <c r="AY123" s="158" t="s">
        <v>130</v>
      </c>
      <c r="BK123" s="167">
        <f>BK124+BK133+BK172+BK211+BK212</f>
        <v>0</v>
      </c>
    </row>
    <row r="124" s="12" customFormat="1" ht="22.8" customHeight="1">
      <c r="A124" s="12"/>
      <c r="B124" s="157"/>
      <c r="C124" s="12"/>
      <c r="D124" s="158" t="s">
        <v>72</v>
      </c>
      <c r="E124" s="168" t="s">
        <v>825</v>
      </c>
      <c r="F124" s="168" t="s">
        <v>1295</v>
      </c>
      <c r="G124" s="12"/>
      <c r="H124" s="12"/>
      <c r="I124" s="160"/>
      <c r="J124" s="169">
        <f>BK124</f>
        <v>0</v>
      </c>
      <c r="K124" s="12"/>
      <c r="L124" s="157"/>
      <c r="M124" s="162"/>
      <c r="N124" s="163"/>
      <c r="O124" s="163"/>
      <c r="P124" s="164">
        <f>SUM(P125:P132)</f>
        <v>0</v>
      </c>
      <c r="Q124" s="163"/>
      <c r="R124" s="164">
        <f>SUM(R125:R132)</f>
        <v>0</v>
      </c>
      <c r="S124" s="163"/>
      <c r="T124" s="165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81</v>
      </c>
      <c r="AT124" s="166" t="s">
        <v>72</v>
      </c>
      <c r="AU124" s="166" t="s">
        <v>81</v>
      </c>
      <c r="AY124" s="158" t="s">
        <v>130</v>
      </c>
      <c r="BK124" s="167">
        <f>SUM(BK125:BK132)</f>
        <v>0</v>
      </c>
    </row>
    <row r="125" s="2" customFormat="1" ht="16.5" customHeight="1">
      <c r="A125" s="37"/>
      <c r="B125" s="170"/>
      <c r="C125" s="171" t="s">
        <v>81</v>
      </c>
      <c r="D125" s="171" t="s">
        <v>133</v>
      </c>
      <c r="E125" s="172" t="s">
        <v>1296</v>
      </c>
      <c r="F125" s="173" t="s">
        <v>1297</v>
      </c>
      <c r="G125" s="174" t="s">
        <v>1298</v>
      </c>
      <c r="H125" s="175">
        <v>32</v>
      </c>
      <c r="I125" s="176"/>
      <c r="J125" s="177">
        <f>ROUND(I125*H125,2)</f>
        <v>0</v>
      </c>
      <c r="K125" s="173" t="s">
        <v>1299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83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83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1297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83</v>
      </c>
    </row>
    <row r="127" s="2" customFormat="1" ht="16.5" customHeight="1">
      <c r="A127" s="37"/>
      <c r="B127" s="170"/>
      <c r="C127" s="171" t="s">
        <v>83</v>
      </c>
      <c r="D127" s="171" t="s">
        <v>133</v>
      </c>
      <c r="E127" s="172" t="s">
        <v>1300</v>
      </c>
      <c r="F127" s="173" t="s">
        <v>1301</v>
      </c>
      <c r="G127" s="174" t="s">
        <v>1298</v>
      </c>
      <c r="H127" s="175">
        <v>12</v>
      </c>
      <c r="I127" s="176"/>
      <c r="J127" s="177">
        <f>ROUND(I127*H127,2)</f>
        <v>0</v>
      </c>
      <c r="K127" s="173" t="s">
        <v>1299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155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1301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 ht="16.5" customHeight="1">
      <c r="A129" s="37"/>
      <c r="B129" s="170"/>
      <c r="C129" s="171" t="s">
        <v>149</v>
      </c>
      <c r="D129" s="171" t="s">
        <v>133</v>
      </c>
      <c r="E129" s="172" t="s">
        <v>1302</v>
      </c>
      <c r="F129" s="173" t="s">
        <v>1303</v>
      </c>
      <c r="G129" s="174" t="s">
        <v>1298</v>
      </c>
      <c r="H129" s="175">
        <v>12</v>
      </c>
      <c r="I129" s="176"/>
      <c r="J129" s="177">
        <f>ROUND(I129*H129,2)</f>
        <v>0</v>
      </c>
      <c r="K129" s="173" t="s">
        <v>1299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83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165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1303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83</v>
      </c>
    </row>
    <row r="131" s="2" customFormat="1" ht="16.5" customHeight="1">
      <c r="A131" s="37"/>
      <c r="B131" s="170"/>
      <c r="C131" s="171" t="s">
        <v>155</v>
      </c>
      <c r="D131" s="171" t="s">
        <v>133</v>
      </c>
      <c r="E131" s="172" t="s">
        <v>1304</v>
      </c>
      <c r="F131" s="173" t="s">
        <v>1305</v>
      </c>
      <c r="G131" s="174" t="s">
        <v>1298</v>
      </c>
      <c r="H131" s="175">
        <v>6</v>
      </c>
      <c r="I131" s="176"/>
      <c r="J131" s="177">
        <f>ROUND(I131*H131,2)</f>
        <v>0</v>
      </c>
      <c r="K131" s="173" t="s">
        <v>1299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177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1305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12" customFormat="1" ht="22.8" customHeight="1">
      <c r="A133" s="12"/>
      <c r="B133" s="157"/>
      <c r="C133" s="12"/>
      <c r="D133" s="158" t="s">
        <v>72</v>
      </c>
      <c r="E133" s="168" t="s">
        <v>1306</v>
      </c>
      <c r="F133" s="168" t="s">
        <v>1294</v>
      </c>
      <c r="G133" s="12"/>
      <c r="H133" s="12"/>
      <c r="I133" s="160"/>
      <c r="J133" s="169">
        <f>BK133</f>
        <v>0</v>
      </c>
      <c r="K133" s="12"/>
      <c r="L133" s="157"/>
      <c r="M133" s="162"/>
      <c r="N133" s="163"/>
      <c r="O133" s="163"/>
      <c r="P133" s="164">
        <f>SUM(P134:P171)</f>
        <v>0</v>
      </c>
      <c r="Q133" s="163"/>
      <c r="R133" s="164">
        <f>SUM(R134:R171)</f>
        <v>0</v>
      </c>
      <c r="S133" s="163"/>
      <c r="T133" s="165">
        <f>SUM(T134:T171)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81</v>
      </c>
      <c r="AT133" s="166" t="s">
        <v>72</v>
      </c>
      <c r="AU133" s="166" t="s">
        <v>81</v>
      </c>
      <c r="AY133" s="158" t="s">
        <v>130</v>
      </c>
      <c r="BK133" s="167">
        <f>SUM(BK134:BK171)</f>
        <v>0</v>
      </c>
    </row>
    <row r="134" s="2" customFormat="1" ht="21.75" customHeight="1">
      <c r="A134" s="37"/>
      <c r="B134" s="170"/>
      <c r="C134" s="171" t="s">
        <v>129</v>
      </c>
      <c r="D134" s="171" t="s">
        <v>133</v>
      </c>
      <c r="E134" s="172" t="s">
        <v>1307</v>
      </c>
      <c r="F134" s="173" t="s">
        <v>1308</v>
      </c>
      <c r="G134" s="174" t="s">
        <v>283</v>
      </c>
      <c r="H134" s="175">
        <v>844</v>
      </c>
      <c r="I134" s="176"/>
      <c r="J134" s="177">
        <f>ROUND(I134*H134,2)</f>
        <v>0</v>
      </c>
      <c r="K134" s="173" t="s">
        <v>1299</v>
      </c>
      <c r="L134" s="38"/>
      <c r="M134" s="178" t="s">
        <v>1</v>
      </c>
      <c r="N134" s="179" t="s">
        <v>38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155</v>
      </c>
      <c r="AT134" s="182" t="s">
        <v>133</v>
      </c>
      <c r="AU134" s="182" t="s">
        <v>83</v>
      </c>
      <c r="AY134" s="18" t="s">
        <v>130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81</v>
      </c>
      <c r="BK134" s="183">
        <f>ROUND(I134*H134,2)</f>
        <v>0</v>
      </c>
      <c r="BL134" s="18" t="s">
        <v>155</v>
      </c>
      <c r="BM134" s="182" t="s">
        <v>187</v>
      </c>
    </row>
    <row r="135" s="2" customFormat="1">
      <c r="A135" s="37"/>
      <c r="B135" s="38"/>
      <c r="C135" s="37"/>
      <c r="D135" s="184" t="s">
        <v>140</v>
      </c>
      <c r="E135" s="37"/>
      <c r="F135" s="185" t="s">
        <v>1308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140</v>
      </c>
      <c r="AU135" s="18" t="s">
        <v>83</v>
      </c>
    </row>
    <row r="136" s="2" customFormat="1" ht="16.5" customHeight="1">
      <c r="A136" s="37"/>
      <c r="B136" s="170"/>
      <c r="C136" s="171" t="s">
        <v>165</v>
      </c>
      <c r="D136" s="171" t="s">
        <v>133</v>
      </c>
      <c r="E136" s="172" t="s">
        <v>1309</v>
      </c>
      <c r="F136" s="173" t="s">
        <v>1310</v>
      </c>
      <c r="G136" s="174" t="s">
        <v>283</v>
      </c>
      <c r="H136" s="175">
        <v>48</v>
      </c>
      <c r="I136" s="176"/>
      <c r="J136" s="177">
        <f>ROUND(I136*H136,2)</f>
        <v>0</v>
      </c>
      <c r="K136" s="173" t="s">
        <v>1299</v>
      </c>
      <c r="L136" s="38"/>
      <c r="M136" s="178" t="s">
        <v>1</v>
      </c>
      <c r="N136" s="179" t="s">
        <v>38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155</v>
      </c>
      <c r="AT136" s="182" t="s">
        <v>133</v>
      </c>
      <c r="AU136" s="182" t="s">
        <v>83</v>
      </c>
      <c r="AY136" s="18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81</v>
      </c>
      <c r="BK136" s="183">
        <f>ROUND(I136*H136,2)</f>
        <v>0</v>
      </c>
      <c r="BL136" s="18" t="s">
        <v>155</v>
      </c>
      <c r="BM136" s="182" t="s">
        <v>8</v>
      </c>
    </row>
    <row r="137" s="2" customFormat="1">
      <c r="A137" s="37"/>
      <c r="B137" s="38"/>
      <c r="C137" s="37"/>
      <c r="D137" s="184" t="s">
        <v>140</v>
      </c>
      <c r="E137" s="37"/>
      <c r="F137" s="185" t="s">
        <v>1310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140</v>
      </c>
      <c r="AU137" s="18" t="s">
        <v>83</v>
      </c>
    </row>
    <row r="138" s="2" customFormat="1" ht="21.75" customHeight="1">
      <c r="A138" s="37"/>
      <c r="B138" s="170"/>
      <c r="C138" s="171" t="s">
        <v>172</v>
      </c>
      <c r="D138" s="171" t="s">
        <v>133</v>
      </c>
      <c r="E138" s="172" t="s">
        <v>1311</v>
      </c>
      <c r="F138" s="173" t="s">
        <v>1312</v>
      </c>
      <c r="G138" s="174" t="s">
        <v>590</v>
      </c>
      <c r="H138" s="175">
        <v>108</v>
      </c>
      <c r="I138" s="176"/>
      <c r="J138" s="177">
        <f>ROUND(I138*H138,2)</f>
        <v>0</v>
      </c>
      <c r="K138" s="173" t="s">
        <v>1299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155</v>
      </c>
      <c r="AT138" s="182" t="s">
        <v>133</v>
      </c>
      <c r="AU138" s="182" t="s">
        <v>83</v>
      </c>
      <c r="AY138" s="18" t="s">
        <v>130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155</v>
      </c>
      <c r="BM138" s="182" t="s">
        <v>316</v>
      </c>
    </row>
    <row r="139" s="2" customFormat="1">
      <c r="A139" s="37"/>
      <c r="B139" s="38"/>
      <c r="C139" s="37"/>
      <c r="D139" s="184" t="s">
        <v>140</v>
      </c>
      <c r="E139" s="37"/>
      <c r="F139" s="185" t="s">
        <v>1312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140</v>
      </c>
      <c r="AU139" s="18" t="s">
        <v>83</v>
      </c>
    </row>
    <row r="140" s="2" customFormat="1" ht="24.15" customHeight="1">
      <c r="A140" s="37"/>
      <c r="B140" s="170"/>
      <c r="C140" s="171" t="s">
        <v>177</v>
      </c>
      <c r="D140" s="171" t="s">
        <v>133</v>
      </c>
      <c r="E140" s="172" t="s">
        <v>1313</v>
      </c>
      <c r="F140" s="173" t="s">
        <v>1314</v>
      </c>
      <c r="G140" s="174" t="s">
        <v>283</v>
      </c>
      <c r="H140" s="175">
        <v>1020</v>
      </c>
      <c r="I140" s="176"/>
      <c r="J140" s="177">
        <f>ROUND(I140*H140,2)</f>
        <v>0</v>
      </c>
      <c r="K140" s="173" t="s">
        <v>1299</v>
      </c>
      <c r="L140" s="38"/>
      <c r="M140" s="178" t="s">
        <v>1</v>
      </c>
      <c r="N140" s="179" t="s">
        <v>38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155</v>
      </c>
      <c r="AT140" s="182" t="s">
        <v>133</v>
      </c>
      <c r="AU140" s="182" t="s">
        <v>83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81</v>
      </c>
      <c r="BK140" s="183">
        <f>ROUND(I140*H140,2)</f>
        <v>0</v>
      </c>
      <c r="BL140" s="18" t="s">
        <v>155</v>
      </c>
      <c r="BM140" s="182" t="s">
        <v>332</v>
      </c>
    </row>
    <row r="141" s="2" customFormat="1">
      <c r="A141" s="37"/>
      <c r="B141" s="38"/>
      <c r="C141" s="37"/>
      <c r="D141" s="184" t="s">
        <v>140</v>
      </c>
      <c r="E141" s="37"/>
      <c r="F141" s="185" t="s">
        <v>1314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140</v>
      </c>
      <c r="AU141" s="18" t="s">
        <v>83</v>
      </c>
    </row>
    <row r="142" s="2" customFormat="1" ht="16.5" customHeight="1">
      <c r="A142" s="37"/>
      <c r="B142" s="170"/>
      <c r="C142" s="171" t="s">
        <v>182</v>
      </c>
      <c r="D142" s="171" t="s">
        <v>133</v>
      </c>
      <c r="E142" s="172" t="s">
        <v>1315</v>
      </c>
      <c r="F142" s="173" t="s">
        <v>1316</v>
      </c>
      <c r="G142" s="174" t="s">
        <v>590</v>
      </c>
      <c r="H142" s="175">
        <v>62</v>
      </c>
      <c r="I142" s="176"/>
      <c r="J142" s="177">
        <f>ROUND(I142*H142,2)</f>
        <v>0</v>
      </c>
      <c r="K142" s="173" t="s">
        <v>1299</v>
      </c>
      <c r="L142" s="38"/>
      <c r="M142" s="178" t="s">
        <v>1</v>
      </c>
      <c r="N142" s="179" t="s">
        <v>38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155</v>
      </c>
      <c r="AT142" s="182" t="s">
        <v>133</v>
      </c>
      <c r="AU142" s="182" t="s">
        <v>83</v>
      </c>
      <c r="AY142" s="18" t="s">
        <v>130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81</v>
      </c>
      <c r="BK142" s="183">
        <f>ROUND(I142*H142,2)</f>
        <v>0</v>
      </c>
      <c r="BL142" s="18" t="s">
        <v>155</v>
      </c>
      <c r="BM142" s="182" t="s">
        <v>348</v>
      </c>
    </row>
    <row r="143" s="2" customFormat="1">
      <c r="A143" s="37"/>
      <c r="B143" s="38"/>
      <c r="C143" s="37"/>
      <c r="D143" s="184" t="s">
        <v>140</v>
      </c>
      <c r="E143" s="37"/>
      <c r="F143" s="185" t="s">
        <v>1316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140</v>
      </c>
      <c r="AU143" s="18" t="s">
        <v>83</v>
      </c>
    </row>
    <row r="144" s="2" customFormat="1" ht="21.75" customHeight="1">
      <c r="A144" s="37"/>
      <c r="B144" s="170"/>
      <c r="C144" s="171" t="s">
        <v>187</v>
      </c>
      <c r="D144" s="171" t="s">
        <v>133</v>
      </c>
      <c r="E144" s="172" t="s">
        <v>1317</v>
      </c>
      <c r="F144" s="173" t="s">
        <v>1318</v>
      </c>
      <c r="G144" s="174" t="s">
        <v>590</v>
      </c>
      <c r="H144" s="175">
        <v>64</v>
      </c>
      <c r="I144" s="176"/>
      <c r="J144" s="177">
        <f>ROUND(I144*H144,2)</f>
        <v>0</v>
      </c>
      <c r="K144" s="173" t="s">
        <v>1299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155</v>
      </c>
      <c r="AT144" s="182" t="s">
        <v>133</v>
      </c>
      <c r="AU144" s="182" t="s">
        <v>83</v>
      </c>
      <c r="AY144" s="18" t="s">
        <v>130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155</v>
      </c>
      <c r="BM144" s="182" t="s">
        <v>361</v>
      </c>
    </row>
    <row r="145" s="2" customFormat="1">
      <c r="A145" s="37"/>
      <c r="B145" s="38"/>
      <c r="C145" s="37"/>
      <c r="D145" s="184" t="s">
        <v>140</v>
      </c>
      <c r="E145" s="37"/>
      <c r="F145" s="185" t="s">
        <v>1318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140</v>
      </c>
      <c r="AU145" s="18" t="s">
        <v>83</v>
      </c>
    </row>
    <row r="146" s="2" customFormat="1" ht="21.75" customHeight="1">
      <c r="A146" s="37"/>
      <c r="B146" s="170"/>
      <c r="C146" s="171" t="s">
        <v>194</v>
      </c>
      <c r="D146" s="171" t="s">
        <v>133</v>
      </c>
      <c r="E146" s="172" t="s">
        <v>1319</v>
      </c>
      <c r="F146" s="173" t="s">
        <v>1320</v>
      </c>
      <c r="G146" s="174" t="s">
        <v>283</v>
      </c>
      <c r="H146" s="175">
        <v>226</v>
      </c>
      <c r="I146" s="176"/>
      <c r="J146" s="177">
        <f>ROUND(I146*H146,2)</f>
        <v>0</v>
      </c>
      <c r="K146" s="173" t="s">
        <v>1299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155</v>
      </c>
      <c r="AT146" s="182" t="s">
        <v>133</v>
      </c>
      <c r="AU146" s="182" t="s">
        <v>83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155</v>
      </c>
      <c r="BM146" s="182" t="s">
        <v>379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1320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83</v>
      </c>
    </row>
    <row r="148" s="2" customFormat="1" ht="21.75" customHeight="1">
      <c r="A148" s="37"/>
      <c r="B148" s="170"/>
      <c r="C148" s="171" t="s">
        <v>8</v>
      </c>
      <c r="D148" s="171" t="s">
        <v>133</v>
      </c>
      <c r="E148" s="172" t="s">
        <v>1321</v>
      </c>
      <c r="F148" s="173" t="s">
        <v>1322</v>
      </c>
      <c r="G148" s="174" t="s">
        <v>283</v>
      </c>
      <c r="H148" s="175">
        <v>1020</v>
      </c>
      <c r="I148" s="176"/>
      <c r="J148" s="177">
        <f>ROUND(I148*H148,2)</f>
        <v>0</v>
      </c>
      <c r="K148" s="173" t="s">
        <v>1299</v>
      </c>
      <c r="L148" s="38"/>
      <c r="M148" s="178" t="s">
        <v>1</v>
      </c>
      <c r="N148" s="179" t="s">
        <v>38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155</v>
      </c>
      <c r="AT148" s="182" t="s">
        <v>133</v>
      </c>
      <c r="AU148" s="182" t="s">
        <v>83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81</v>
      </c>
      <c r="BK148" s="183">
        <f>ROUND(I148*H148,2)</f>
        <v>0</v>
      </c>
      <c r="BL148" s="18" t="s">
        <v>155</v>
      </c>
      <c r="BM148" s="182" t="s">
        <v>393</v>
      </c>
    </row>
    <row r="149" s="2" customFormat="1">
      <c r="A149" s="37"/>
      <c r="B149" s="38"/>
      <c r="C149" s="37"/>
      <c r="D149" s="184" t="s">
        <v>140</v>
      </c>
      <c r="E149" s="37"/>
      <c r="F149" s="185" t="s">
        <v>1322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140</v>
      </c>
      <c r="AU149" s="18" t="s">
        <v>83</v>
      </c>
    </row>
    <row r="150" s="2" customFormat="1" ht="16.5" customHeight="1">
      <c r="A150" s="37"/>
      <c r="B150" s="170"/>
      <c r="C150" s="171" t="s">
        <v>205</v>
      </c>
      <c r="D150" s="171" t="s">
        <v>133</v>
      </c>
      <c r="E150" s="172" t="s">
        <v>1323</v>
      </c>
      <c r="F150" s="173" t="s">
        <v>1324</v>
      </c>
      <c r="G150" s="174" t="s">
        <v>590</v>
      </c>
      <c r="H150" s="175">
        <v>30</v>
      </c>
      <c r="I150" s="176"/>
      <c r="J150" s="177">
        <f>ROUND(I150*H150,2)</f>
        <v>0</v>
      </c>
      <c r="K150" s="173" t="s">
        <v>1299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155</v>
      </c>
      <c r="AT150" s="182" t="s">
        <v>133</v>
      </c>
      <c r="AU150" s="182" t="s">
        <v>83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155</v>
      </c>
      <c r="BM150" s="182" t="s">
        <v>412</v>
      </c>
    </row>
    <row r="151" s="2" customFormat="1">
      <c r="A151" s="37"/>
      <c r="B151" s="38"/>
      <c r="C151" s="37"/>
      <c r="D151" s="184" t="s">
        <v>140</v>
      </c>
      <c r="E151" s="37"/>
      <c r="F151" s="185" t="s">
        <v>1324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140</v>
      </c>
      <c r="AU151" s="18" t="s">
        <v>83</v>
      </c>
    </row>
    <row r="152" s="2" customFormat="1" ht="24.15" customHeight="1">
      <c r="A152" s="37"/>
      <c r="B152" s="170"/>
      <c r="C152" s="171" t="s">
        <v>316</v>
      </c>
      <c r="D152" s="171" t="s">
        <v>133</v>
      </c>
      <c r="E152" s="172" t="s">
        <v>1325</v>
      </c>
      <c r="F152" s="173" t="s">
        <v>1326</v>
      </c>
      <c r="G152" s="174" t="s">
        <v>590</v>
      </c>
      <c r="H152" s="175">
        <v>26</v>
      </c>
      <c r="I152" s="176"/>
      <c r="J152" s="177">
        <f>ROUND(I152*H152,2)</f>
        <v>0</v>
      </c>
      <c r="K152" s="173" t="s">
        <v>1299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155</v>
      </c>
      <c r="AT152" s="182" t="s">
        <v>133</v>
      </c>
      <c r="AU152" s="182" t="s">
        <v>83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155</v>
      </c>
      <c r="BM152" s="182" t="s">
        <v>437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1326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83</v>
      </c>
    </row>
    <row r="154" s="2" customFormat="1" ht="16.5" customHeight="1">
      <c r="A154" s="37"/>
      <c r="B154" s="170"/>
      <c r="C154" s="171" t="s">
        <v>325</v>
      </c>
      <c r="D154" s="171" t="s">
        <v>133</v>
      </c>
      <c r="E154" s="172" t="s">
        <v>1327</v>
      </c>
      <c r="F154" s="173" t="s">
        <v>1328</v>
      </c>
      <c r="G154" s="174" t="s">
        <v>590</v>
      </c>
      <c r="H154" s="175">
        <v>23</v>
      </c>
      <c r="I154" s="176"/>
      <c r="J154" s="177">
        <f>ROUND(I154*H154,2)</f>
        <v>0</v>
      </c>
      <c r="K154" s="173" t="s">
        <v>1299</v>
      </c>
      <c r="L154" s="38"/>
      <c r="M154" s="178" t="s">
        <v>1</v>
      </c>
      <c r="N154" s="179" t="s">
        <v>38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155</v>
      </c>
      <c r="AT154" s="182" t="s">
        <v>133</v>
      </c>
      <c r="AU154" s="182" t="s">
        <v>83</v>
      </c>
      <c r="AY154" s="18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81</v>
      </c>
      <c r="BK154" s="183">
        <f>ROUND(I154*H154,2)</f>
        <v>0</v>
      </c>
      <c r="BL154" s="18" t="s">
        <v>155</v>
      </c>
      <c r="BM154" s="182" t="s">
        <v>472</v>
      </c>
    </row>
    <row r="155" s="2" customFormat="1">
      <c r="A155" s="37"/>
      <c r="B155" s="38"/>
      <c r="C155" s="37"/>
      <c r="D155" s="184" t="s">
        <v>140</v>
      </c>
      <c r="E155" s="37"/>
      <c r="F155" s="185" t="s">
        <v>1328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140</v>
      </c>
      <c r="AU155" s="18" t="s">
        <v>83</v>
      </c>
    </row>
    <row r="156" s="2" customFormat="1" ht="16.5" customHeight="1">
      <c r="A156" s="37"/>
      <c r="B156" s="170"/>
      <c r="C156" s="171" t="s">
        <v>332</v>
      </c>
      <c r="D156" s="171" t="s">
        <v>133</v>
      </c>
      <c r="E156" s="172" t="s">
        <v>1329</v>
      </c>
      <c r="F156" s="173" t="s">
        <v>1330</v>
      </c>
      <c r="G156" s="174" t="s">
        <v>590</v>
      </c>
      <c r="H156" s="175">
        <v>7</v>
      </c>
      <c r="I156" s="176"/>
      <c r="J156" s="177">
        <f>ROUND(I156*H156,2)</f>
        <v>0</v>
      </c>
      <c r="K156" s="173" t="s">
        <v>1299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155</v>
      </c>
      <c r="AT156" s="182" t="s">
        <v>133</v>
      </c>
      <c r="AU156" s="182" t="s">
        <v>83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155</v>
      </c>
      <c r="BM156" s="182" t="s">
        <v>485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1330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83</v>
      </c>
    </row>
    <row r="158" s="2" customFormat="1" ht="16.5" customHeight="1">
      <c r="A158" s="37"/>
      <c r="B158" s="170"/>
      <c r="C158" s="171" t="s">
        <v>340</v>
      </c>
      <c r="D158" s="171" t="s">
        <v>133</v>
      </c>
      <c r="E158" s="172" t="s">
        <v>1331</v>
      </c>
      <c r="F158" s="173" t="s">
        <v>1332</v>
      </c>
      <c r="G158" s="174" t="s">
        <v>590</v>
      </c>
      <c r="H158" s="175">
        <v>6</v>
      </c>
      <c r="I158" s="176"/>
      <c r="J158" s="177">
        <f>ROUND(I158*H158,2)</f>
        <v>0</v>
      </c>
      <c r="K158" s="173" t="s">
        <v>1299</v>
      </c>
      <c r="L158" s="38"/>
      <c r="M158" s="178" t="s">
        <v>1</v>
      </c>
      <c r="N158" s="179" t="s">
        <v>38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155</v>
      </c>
      <c r="AT158" s="182" t="s">
        <v>133</v>
      </c>
      <c r="AU158" s="182" t="s">
        <v>83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81</v>
      </c>
      <c r="BK158" s="183">
        <f>ROUND(I158*H158,2)</f>
        <v>0</v>
      </c>
      <c r="BL158" s="18" t="s">
        <v>155</v>
      </c>
      <c r="BM158" s="182" t="s">
        <v>502</v>
      </c>
    </row>
    <row r="159" s="2" customFormat="1">
      <c r="A159" s="37"/>
      <c r="B159" s="38"/>
      <c r="C159" s="37"/>
      <c r="D159" s="184" t="s">
        <v>140</v>
      </c>
      <c r="E159" s="37"/>
      <c r="F159" s="185" t="s">
        <v>1332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140</v>
      </c>
      <c r="AU159" s="18" t="s">
        <v>83</v>
      </c>
    </row>
    <row r="160" s="2" customFormat="1" ht="16.5" customHeight="1">
      <c r="A160" s="37"/>
      <c r="B160" s="170"/>
      <c r="C160" s="171" t="s">
        <v>348</v>
      </c>
      <c r="D160" s="171" t="s">
        <v>133</v>
      </c>
      <c r="E160" s="172" t="s">
        <v>1333</v>
      </c>
      <c r="F160" s="173" t="s">
        <v>1334</v>
      </c>
      <c r="G160" s="174" t="s">
        <v>590</v>
      </c>
      <c r="H160" s="175">
        <v>1</v>
      </c>
      <c r="I160" s="176"/>
      <c r="J160" s="177">
        <f>ROUND(I160*H160,2)</f>
        <v>0</v>
      </c>
      <c r="K160" s="173" t="s">
        <v>1299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83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515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1334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83</v>
      </c>
    </row>
    <row r="162" s="2" customFormat="1" ht="16.5" customHeight="1">
      <c r="A162" s="37"/>
      <c r="B162" s="170"/>
      <c r="C162" s="171" t="s">
        <v>354</v>
      </c>
      <c r="D162" s="171" t="s">
        <v>133</v>
      </c>
      <c r="E162" s="172" t="s">
        <v>1335</v>
      </c>
      <c r="F162" s="173" t="s">
        <v>1336</v>
      </c>
      <c r="G162" s="174" t="s">
        <v>590</v>
      </c>
      <c r="H162" s="175">
        <v>26</v>
      </c>
      <c r="I162" s="176"/>
      <c r="J162" s="177">
        <f>ROUND(I162*H162,2)</f>
        <v>0</v>
      </c>
      <c r="K162" s="173" t="s">
        <v>1299</v>
      </c>
      <c r="L162" s="38"/>
      <c r="M162" s="178" t="s">
        <v>1</v>
      </c>
      <c r="N162" s="179" t="s">
        <v>38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155</v>
      </c>
      <c r="AT162" s="182" t="s">
        <v>133</v>
      </c>
      <c r="AU162" s="182" t="s">
        <v>83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81</v>
      </c>
      <c r="BK162" s="183">
        <f>ROUND(I162*H162,2)</f>
        <v>0</v>
      </c>
      <c r="BL162" s="18" t="s">
        <v>155</v>
      </c>
      <c r="BM162" s="182" t="s">
        <v>529</v>
      </c>
    </row>
    <row r="163" s="2" customFormat="1">
      <c r="A163" s="37"/>
      <c r="B163" s="38"/>
      <c r="C163" s="37"/>
      <c r="D163" s="184" t="s">
        <v>140</v>
      </c>
      <c r="E163" s="37"/>
      <c r="F163" s="185" t="s">
        <v>1336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140</v>
      </c>
      <c r="AU163" s="18" t="s">
        <v>83</v>
      </c>
    </row>
    <row r="164" s="2" customFormat="1" ht="16.5" customHeight="1">
      <c r="A164" s="37"/>
      <c r="B164" s="170"/>
      <c r="C164" s="171" t="s">
        <v>361</v>
      </c>
      <c r="D164" s="171" t="s">
        <v>133</v>
      </c>
      <c r="E164" s="172" t="s">
        <v>1337</v>
      </c>
      <c r="F164" s="173" t="s">
        <v>1338</v>
      </c>
      <c r="G164" s="174" t="s">
        <v>590</v>
      </c>
      <c r="H164" s="175">
        <v>31</v>
      </c>
      <c r="I164" s="176"/>
      <c r="J164" s="177">
        <f>ROUND(I164*H164,2)</f>
        <v>0</v>
      </c>
      <c r="K164" s="173" t="s">
        <v>1299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83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541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1338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83</v>
      </c>
    </row>
    <row r="166" s="2" customFormat="1" ht="24.15" customHeight="1">
      <c r="A166" s="37"/>
      <c r="B166" s="170"/>
      <c r="C166" s="171" t="s">
        <v>7</v>
      </c>
      <c r="D166" s="171" t="s">
        <v>133</v>
      </c>
      <c r="E166" s="172" t="s">
        <v>1339</v>
      </c>
      <c r="F166" s="173" t="s">
        <v>1340</v>
      </c>
      <c r="G166" s="174" t="s">
        <v>590</v>
      </c>
      <c r="H166" s="175">
        <v>52</v>
      </c>
      <c r="I166" s="176"/>
      <c r="J166" s="177">
        <f>ROUND(I166*H166,2)</f>
        <v>0</v>
      </c>
      <c r="K166" s="173" t="s">
        <v>1299</v>
      </c>
      <c r="L166" s="38"/>
      <c r="M166" s="178" t="s">
        <v>1</v>
      </c>
      <c r="N166" s="179" t="s">
        <v>38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155</v>
      </c>
      <c r="AT166" s="182" t="s">
        <v>133</v>
      </c>
      <c r="AU166" s="182" t="s">
        <v>83</v>
      </c>
      <c r="AY166" s="18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81</v>
      </c>
      <c r="BK166" s="183">
        <f>ROUND(I166*H166,2)</f>
        <v>0</v>
      </c>
      <c r="BL166" s="18" t="s">
        <v>155</v>
      </c>
      <c r="BM166" s="182" t="s">
        <v>553</v>
      </c>
    </row>
    <row r="167" s="2" customFormat="1">
      <c r="A167" s="37"/>
      <c r="B167" s="38"/>
      <c r="C167" s="37"/>
      <c r="D167" s="184" t="s">
        <v>140</v>
      </c>
      <c r="E167" s="37"/>
      <c r="F167" s="185" t="s">
        <v>1340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140</v>
      </c>
      <c r="AU167" s="18" t="s">
        <v>83</v>
      </c>
    </row>
    <row r="168" s="2" customFormat="1" ht="24.15" customHeight="1">
      <c r="A168" s="37"/>
      <c r="B168" s="170"/>
      <c r="C168" s="171" t="s">
        <v>379</v>
      </c>
      <c r="D168" s="171" t="s">
        <v>133</v>
      </c>
      <c r="E168" s="172" t="s">
        <v>1341</v>
      </c>
      <c r="F168" s="173" t="s">
        <v>1342</v>
      </c>
      <c r="G168" s="174" t="s">
        <v>283</v>
      </c>
      <c r="H168" s="175">
        <v>508</v>
      </c>
      <c r="I168" s="176"/>
      <c r="J168" s="177">
        <f>ROUND(I168*H168,2)</f>
        <v>0</v>
      </c>
      <c r="K168" s="173" t="s">
        <v>1299</v>
      </c>
      <c r="L168" s="38"/>
      <c r="M168" s="178" t="s">
        <v>1</v>
      </c>
      <c r="N168" s="179" t="s">
        <v>38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155</v>
      </c>
      <c r="AT168" s="182" t="s">
        <v>133</v>
      </c>
      <c r="AU168" s="182" t="s">
        <v>83</v>
      </c>
      <c r="AY168" s="18" t="s">
        <v>130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81</v>
      </c>
      <c r="BK168" s="183">
        <f>ROUND(I168*H168,2)</f>
        <v>0</v>
      </c>
      <c r="BL168" s="18" t="s">
        <v>155</v>
      </c>
      <c r="BM168" s="182" t="s">
        <v>566</v>
      </c>
    </row>
    <row r="169" s="2" customFormat="1">
      <c r="A169" s="37"/>
      <c r="B169" s="38"/>
      <c r="C169" s="37"/>
      <c r="D169" s="184" t="s">
        <v>140</v>
      </c>
      <c r="E169" s="37"/>
      <c r="F169" s="185" t="s">
        <v>1342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140</v>
      </c>
      <c r="AU169" s="18" t="s">
        <v>83</v>
      </c>
    </row>
    <row r="170" s="2" customFormat="1" ht="16.5" customHeight="1">
      <c r="A170" s="37"/>
      <c r="B170" s="170"/>
      <c r="C170" s="171" t="s">
        <v>387</v>
      </c>
      <c r="D170" s="171" t="s">
        <v>133</v>
      </c>
      <c r="E170" s="172" t="s">
        <v>1343</v>
      </c>
      <c r="F170" s="173" t="s">
        <v>1344</v>
      </c>
      <c r="G170" s="174" t="s">
        <v>590</v>
      </c>
      <c r="H170" s="175">
        <v>2</v>
      </c>
      <c r="I170" s="176"/>
      <c r="J170" s="177">
        <f>ROUND(I170*H170,2)</f>
        <v>0</v>
      </c>
      <c r="K170" s="173" t="s">
        <v>1299</v>
      </c>
      <c r="L170" s="38"/>
      <c r="M170" s="178" t="s">
        <v>1</v>
      </c>
      <c r="N170" s="179" t="s">
        <v>38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155</v>
      </c>
      <c r="AT170" s="182" t="s">
        <v>133</v>
      </c>
      <c r="AU170" s="182" t="s">
        <v>83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576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1344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83</v>
      </c>
    </row>
    <row r="172" s="12" customFormat="1" ht="22.8" customHeight="1">
      <c r="A172" s="12"/>
      <c r="B172" s="157"/>
      <c r="C172" s="12"/>
      <c r="D172" s="158" t="s">
        <v>72</v>
      </c>
      <c r="E172" s="168" t="s">
        <v>406</v>
      </c>
      <c r="F172" s="168" t="s">
        <v>1345</v>
      </c>
      <c r="G172" s="12"/>
      <c r="H172" s="12"/>
      <c r="I172" s="160"/>
      <c r="J172" s="169">
        <f>BK172</f>
        <v>0</v>
      </c>
      <c r="K172" s="12"/>
      <c r="L172" s="157"/>
      <c r="M172" s="162"/>
      <c r="N172" s="163"/>
      <c r="O172" s="163"/>
      <c r="P172" s="164">
        <f>SUM(P173:P210)</f>
        <v>0</v>
      </c>
      <c r="Q172" s="163"/>
      <c r="R172" s="164">
        <f>SUM(R173:R210)</f>
        <v>0</v>
      </c>
      <c r="S172" s="163"/>
      <c r="T172" s="165">
        <f>SUM(T173:T210)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8" t="s">
        <v>149</v>
      </c>
      <c r="AT172" s="166" t="s">
        <v>72</v>
      </c>
      <c r="AU172" s="166" t="s">
        <v>81</v>
      </c>
      <c r="AY172" s="158" t="s">
        <v>130</v>
      </c>
      <c r="BK172" s="167">
        <f>SUM(BK173:BK210)</f>
        <v>0</v>
      </c>
    </row>
    <row r="173" s="2" customFormat="1" ht="16.5" customHeight="1">
      <c r="A173" s="37"/>
      <c r="B173" s="170"/>
      <c r="C173" s="171" t="s">
        <v>393</v>
      </c>
      <c r="D173" s="171" t="s">
        <v>133</v>
      </c>
      <c r="E173" s="172" t="s">
        <v>1346</v>
      </c>
      <c r="F173" s="173" t="s">
        <v>1347</v>
      </c>
      <c r="G173" s="174" t="s">
        <v>434</v>
      </c>
      <c r="H173" s="175">
        <v>525</v>
      </c>
      <c r="I173" s="176"/>
      <c r="J173" s="177">
        <f>ROUND(I173*H173,2)</f>
        <v>0</v>
      </c>
      <c r="K173" s="173" t="s">
        <v>1299</v>
      </c>
      <c r="L173" s="38"/>
      <c r="M173" s="178" t="s">
        <v>1</v>
      </c>
      <c r="N173" s="179" t="s">
        <v>38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673</v>
      </c>
      <c r="AT173" s="182" t="s">
        <v>133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673</v>
      </c>
      <c r="BM173" s="182" t="s">
        <v>587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1347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2" customFormat="1" ht="21.75" customHeight="1">
      <c r="A175" s="37"/>
      <c r="B175" s="170"/>
      <c r="C175" s="171" t="s">
        <v>405</v>
      </c>
      <c r="D175" s="171" t="s">
        <v>133</v>
      </c>
      <c r="E175" s="172" t="s">
        <v>1348</v>
      </c>
      <c r="F175" s="173" t="s">
        <v>1349</v>
      </c>
      <c r="G175" s="174" t="s">
        <v>283</v>
      </c>
      <c r="H175" s="175">
        <v>48</v>
      </c>
      <c r="I175" s="176"/>
      <c r="J175" s="177">
        <f>ROUND(I175*H175,2)</f>
        <v>0</v>
      </c>
      <c r="K175" s="173" t="s">
        <v>1350</v>
      </c>
      <c r="L175" s="38"/>
      <c r="M175" s="178" t="s">
        <v>1</v>
      </c>
      <c r="N175" s="179" t="s">
        <v>38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673</v>
      </c>
      <c r="AT175" s="182" t="s">
        <v>133</v>
      </c>
      <c r="AU175" s="182" t="s">
        <v>83</v>
      </c>
      <c r="AY175" s="18" t="s">
        <v>130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81</v>
      </c>
      <c r="BK175" s="183">
        <f>ROUND(I175*H175,2)</f>
        <v>0</v>
      </c>
      <c r="BL175" s="18" t="s">
        <v>673</v>
      </c>
      <c r="BM175" s="182" t="s">
        <v>602</v>
      </c>
    </row>
    <row r="176" s="2" customFormat="1">
      <c r="A176" s="37"/>
      <c r="B176" s="38"/>
      <c r="C176" s="37"/>
      <c r="D176" s="184" t="s">
        <v>140</v>
      </c>
      <c r="E176" s="37"/>
      <c r="F176" s="185" t="s">
        <v>1349</v>
      </c>
      <c r="G176" s="37"/>
      <c r="H176" s="37"/>
      <c r="I176" s="186"/>
      <c r="J176" s="37"/>
      <c r="K176" s="37"/>
      <c r="L176" s="38"/>
      <c r="M176" s="187"/>
      <c r="N176" s="188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140</v>
      </c>
      <c r="AU176" s="18" t="s">
        <v>83</v>
      </c>
    </row>
    <row r="177" s="2" customFormat="1" ht="21.75" customHeight="1">
      <c r="A177" s="37"/>
      <c r="B177" s="170"/>
      <c r="C177" s="171" t="s">
        <v>412</v>
      </c>
      <c r="D177" s="171" t="s">
        <v>133</v>
      </c>
      <c r="E177" s="172" t="s">
        <v>1351</v>
      </c>
      <c r="F177" s="173" t="s">
        <v>1352</v>
      </c>
      <c r="G177" s="174" t="s">
        <v>283</v>
      </c>
      <c r="H177" s="175">
        <v>226</v>
      </c>
      <c r="I177" s="176"/>
      <c r="J177" s="177">
        <f>ROUND(I177*H177,2)</f>
        <v>0</v>
      </c>
      <c r="K177" s="173" t="s">
        <v>1299</v>
      </c>
      <c r="L177" s="38"/>
      <c r="M177" s="178" t="s">
        <v>1</v>
      </c>
      <c r="N177" s="179" t="s">
        <v>38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673</v>
      </c>
      <c r="AT177" s="182" t="s">
        <v>133</v>
      </c>
      <c r="AU177" s="182" t="s">
        <v>83</v>
      </c>
      <c r="AY177" s="18" t="s">
        <v>130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81</v>
      </c>
      <c r="BK177" s="183">
        <f>ROUND(I177*H177,2)</f>
        <v>0</v>
      </c>
      <c r="BL177" s="18" t="s">
        <v>673</v>
      </c>
      <c r="BM177" s="182" t="s">
        <v>613</v>
      </c>
    </row>
    <row r="178" s="2" customFormat="1">
      <c r="A178" s="37"/>
      <c r="B178" s="38"/>
      <c r="C178" s="37"/>
      <c r="D178" s="184" t="s">
        <v>140</v>
      </c>
      <c r="E178" s="37"/>
      <c r="F178" s="185" t="s">
        <v>1352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140</v>
      </c>
      <c r="AU178" s="18" t="s">
        <v>83</v>
      </c>
    </row>
    <row r="179" s="2" customFormat="1" ht="21.75" customHeight="1">
      <c r="A179" s="37"/>
      <c r="B179" s="170"/>
      <c r="C179" s="171" t="s">
        <v>419</v>
      </c>
      <c r="D179" s="171" t="s">
        <v>133</v>
      </c>
      <c r="E179" s="172" t="s">
        <v>1353</v>
      </c>
      <c r="F179" s="173" t="s">
        <v>1354</v>
      </c>
      <c r="G179" s="174" t="s">
        <v>283</v>
      </c>
      <c r="H179" s="175">
        <v>1020</v>
      </c>
      <c r="I179" s="176"/>
      <c r="J179" s="177">
        <f>ROUND(I179*H179,2)</f>
        <v>0</v>
      </c>
      <c r="K179" s="173" t="s">
        <v>1299</v>
      </c>
      <c r="L179" s="38"/>
      <c r="M179" s="178" t="s">
        <v>1</v>
      </c>
      <c r="N179" s="179" t="s">
        <v>38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673</v>
      </c>
      <c r="AT179" s="182" t="s">
        <v>133</v>
      </c>
      <c r="AU179" s="182" t="s">
        <v>83</v>
      </c>
      <c r="AY179" s="18" t="s">
        <v>130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81</v>
      </c>
      <c r="BK179" s="183">
        <f>ROUND(I179*H179,2)</f>
        <v>0</v>
      </c>
      <c r="BL179" s="18" t="s">
        <v>673</v>
      </c>
      <c r="BM179" s="182" t="s">
        <v>625</v>
      </c>
    </row>
    <row r="180" s="2" customFormat="1">
      <c r="A180" s="37"/>
      <c r="B180" s="38"/>
      <c r="C180" s="37"/>
      <c r="D180" s="184" t="s">
        <v>140</v>
      </c>
      <c r="E180" s="37"/>
      <c r="F180" s="185" t="s">
        <v>1354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140</v>
      </c>
      <c r="AU180" s="18" t="s">
        <v>83</v>
      </c>
    </row>
    <row r="181" s="2" customFormat="1" ht="21.75" customHeight="1">
      <c r="A181" s="37"/>
      <c r="B181" s="170"/>
      <c r="C181" s="171" t="s">
        <v>437</v>
      </c>
      <c r="D181" s="171" t="s">
        <v>133</v>
      </c>
      <c r="E181" s="172" t="s">
        <v>1355</v>
      </c>
      <c r="F181" s="173" t="s">
        <v>1356</v>
      </c>
      <c r="G181" s="174" t="s">
        <v>590</v>
      </c>
      <c r="H181" s="175">
        <v>30</v>
      </c>
      <c r="I181" s="176"/>
      <c r="J181" s="177">
        <f>ROUND(I181*H181,2)</f>
        <v>0</v>
      </c>
      <c r="K181" s="173" t="s">
        <v>1299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673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673</v>
      </c>
      <c r="BM181" s="182" t="s">
        <v>635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1356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 ht="16.5" customHeight="1">
      <c r="A183" s="37"/>
      <c r="B183" s="170"/>
      <c r="C183" s="171" t="s">
        <v>465</v>
      </c>
      <c r="D183" s="171" t="s">
        <v>133</v>
      </c>
      <c r="E183" s="172" t="s">
        <v>1357</v>
      </c>
      <c r="F183" s="173" t="s">
        <v>1358</v>
      </c>
      <c r="G183" s="174" t="s">
        <v>590</v>
      </c>
      <c r="H183" s="175">
        <v>78</v>
      </c>
      <c r="I183" s="176"/>
      <c r="J183" s="177">
        <f>ROUND(I183*H183,2)</f>
        <v>0</v>
      </c>
      <c r="K183" s="173" t="s">
        <v>1299</v>
      </c>
      <c r="L183" s="38"/>
      <c r="M183" s="178" t="s">
        <v>1</v>
      </c>
      <c r="N183" s="179" t="s">
        <v>38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673</v>
      </c>
      <c r="AT183" s="182" t="s">
        <v>133</v>
      </c>
      <c r="AU183" s="182" t="s">
        <v>83</v>
      </c>
      <c r="AY183" s="18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81</v>
      </c>
      <c r="BK183" s="183">
        <f>ROUND(I183*H183,2)</f>
        <v>0</v>
      </c>
      <c r="BL183" s="18" t="s">
        <v>673</v>
      </c>
      <c r="BM183" s="182" t="s">
        <v>643</v>
      </c>
    </row>
    <row r="184" s="2" customFormat="1">
      <c r="A184" s="37"/>
      <c r="B184" s="38"/>
      <c r="C184" s="37"/>
      <c r="D184" s="184" t="s">
        <v>140</v>
      </c>
      <c r="E184" s="37"/>
      <c r="F184" s="185" t="s">
        <v>1358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140</v>
      </c>
      <c r="AU184" s="18" t="s">
        <v>83</v>
      </c>
    </row>
    <row r="185" s="2" customFormat="1" ht="16.5" customHeight="1">
      <c r="A185" s="37"/>
      <c r="B185" s="170"/>
      <c r="C185" s="171" t="s">
        <v>472</v>
      </c>
      <c r="D185" s="171" t="s">
        <v>133</v>
      </c>
      <c r="E185" s="172" t="s">
        <v>1359</v>
      </c>
      <c r="F185" s="173" t="s">
        <v>1360</v>
      </c>
      <c r="G185" s="174" t="s">
        <v>283</v>
      </c>
      <c r="H185" s="175">
        <v>801</v>
      </c>
      <c r="I185" s="176"/>
      <c r="J185" s="177">
        <f>ROUND(I185*H185,2)</f>
        <v>0</v>
      </c>
      <c r="K185" s="173" t="s">
        <v>1299</v>
      </c>
      <c r="L185" s="38"/>
      <c r="M185" s="178" t="s">
        <v>1</v>
      </c>
      <c r="N185" s="179" t="s">
        <v>38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673</v>
      </c>
      <c r="AT185" s="182" t="s">
        <v>133</v>
      </c>
      <c r="AU185" s="182" t="s">
        <v>83</v>
      </c>
      <c r="AY185" s="18" t="s">
        <v>130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81</v>
      </c>
      <c r="BK185" s="183">
        <f>ROUND(I185*H185,2)</f>
        <v>0</v>
      </c>
      <c r="BL185" s="18" t="s">
        <v>673</v>
      </c>
      <c r="BM185" s="182" t="s">
        <v>651</v>
      </c>
    </row>
    <row r="186" s="2" customFormat="1">
      <c r="A186" s="37"/>
      <c r="B186" s="38"/>
      <c r="C186" s="37"/>
      <c r="D186" s="184" t="s">
        <v>140</v>
      </c>
      <c r="E186" s="37"/>
      <c r="F186" s="185" t="s">
        <v>1360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140</v>
      </c>
      <c r="AU186" s="18" t="s">
        <v>83</v>
      </c>
    </row>
    <row r="187" s="2" customFormat="1" ht="16.5" customHeight="1">
      <c r="A187" s="37"/>
      <c r="B187" s="170"/>
      <c r="C187" s="171" t="s">
        <v>477</v>
      </c>
      <c r="D187" s="171" t="s">
        <v>133</v>
      </c>
      <c r="E187" s="172" t="s">
        <v>1361</v>
      </c>
      <c r="F187" s="173" t="s">
        <v>1362</v>
      </c>
      <c r="G187" s="174" t="s">
        <v>283</v>
      </c>
      <c r="H187" s="175">
        <v>60</v>
      </c>
      <c r="I187" s="176"/>
      <c r="J187" s="177">
        <f>ROUND(I187*H187,2)</f>
        <v>0</v>
      </c>
      <c r="K187" s="173" t="s">
        <v>1299</v>
      </c>
      <c r="L187" s="38"/>
      <c r="M187" s="178" t="s">
        <v>1</v>
      </c>
      <c r="N187" s="179" t="s">
        <v>38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673</v>
      </c>
      <c r="AT187" s="182" t="s">
        <v>133</v>
      </c>
      <c r="AU187" s="182" t="s">
        <v>83</v>
      </c>
      <c r="AY187" s="18" t="s">
        <v>130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81</v>
      </c>
      <c r="BK187" s="183">
        <f>ROUND(I187*H187,2)</f>
        <v>0</v>
      </c>
      <c r="BL187" s="18" t="s">
        <v>673</v>
      </c>
      <c r="BM187" s="182" t="s">
        <v>662</v>
      </c>
    </row>
    <row r="188" s="2" customFormat="1">
      <c r="A188" s="37"/>
      <c r="B188" s="38"/>
      <c r="C188" s="37"/>
      <c r="D188" s="184" t="s">
        <v>140</v>
      </c>
      <c r="E188" s="37"/>
      <c r="F188" s="185" t="s">
        <v>1362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140</v>
      </c>
      <c r="AU188" s="18" t="s">
        <v>83</v>
      </c>
    </row>
    <row r="189" s="2" customFormat="1" ht="16.5" customHeight="1">
      <c r="A189" s="37"/>
      <c r="B189" s="170"/>
      <c r="C189" s="171" t="s">
        <v>485</v>
      </c>
      <c r="D189" s="171" t="s">
        <v>133</v>
      </c>
      <c r="E189" s="172" t="s">
        <v>1363</v>
      </c>
      <c r="F189" s="173" t="s">
        <v>1364</v>
      </c>
      <c r="G189" s="174" t="s">
        <v>283</v>
      </c>
      <c r="H189" s="175">
        <v>32</v>
      </c>
      <c r="I189" s="176"/>
      <c r="J189" s="177">
        <f>ROUND(I189*H189,2)</f>
        <v>0</v>
      </c>
      <c r="K189" s="173" t="s">
        <v>1299</v>
      </c>
      <c r="L189" s="38"/>
      <c r="M189" s="178" t="s">
        <v>1</v>
      </c>
      <c r="N189" s="179" t="s">
        <v>38</v>
      </c>
      <c r="O189" s="76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673</v>
      </c>
      <c r="AT189" s="182" t="s">
        <v>133</v>
      </c>
      <c r="AU189" s="182" t="s">
        <v>83</v>
      </c>
      <c r="AY189" s="18" t="s">
        <v>130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81</v>
      </c>
      <c r="BK189" s="183">
        <f>ROUND(I189*H189,2)</f>
        <v>0</v>
      </c>
      <c r="BL189" s="18" t="s">
        <v>673</v>
      </c>
      <c r="BM189" s="182" t="s">
        <v>673</v>
      </c>
    </row>
    <row r="190" s="2" customFormat="1">
      <c r="A190" s="37"/>
      <c r="B190" s="38"/>
      <c r="C190" s="37"/>
      <c r="D190" s="184" t="s">
        <v>140</v>
      </c>
      <c r="E190" s="37"/>
      <c r="F190" s="185" t="s">
        <v>1364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140</v>
      </c>
      <c r="AU190" s="18" t="s">
        <v>83</v>
      </c>
    </row>
    <row r="191" s="2" customFormat="1" ht="16.5" customHeight="1">
      <c r="A191" s="37"/>
      <c r="B191" s="170"/>
      <c r="C191" s="171" t="s">
        <v>494</v>
      </c>
      <c r="D191" s="171" t="s">
        <v>133</v>
      </c>
      <c r="E191" s="172" t="s">
        <v>1365</v>
      </c>
      <c r="F191" s="173" t="s">
        <v>1366</v>
      </c>
      <c r="G191" s="174" t="s">
        <v>590</v>
      </c>
      <c r="H191" s="175">
        <v>29</v>
      </c>
      <c r="I191" s="176"/>
      <c r="J191" s="177">
        <f>ROUND(I191*H191,2)</f>
        <v>0</v>
      </c>
      <c r="K191" s="173" t="s">
        <v>1299</v>
      </c>
      <c r="L191" s="38"/>
      <c r="M191" s="178" t="s">
        <v>1</v>
      </c>
      <c r="N191" s="179" t="s">
        <v>38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673</v>
      </c>
      <c r="AT191" s="182" t="s">
        <v>133</v>
      </c>
      <c r="AU191" s="182" t="s">
        <v>83</v>
      </c>
      <c r="AY191" s="18" t="s">
        <v>130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81</v>
      </c>
      <c r="BK191" s="183">
        <f>ROUND(I191*H191,2)</f>
        <v>0</v>
      </c>
      <c r="BL191" s="18" t="s">
        <v>673</v>
      </c>
      <c r="BM191" s="182" t="s">
        <v>686</v>
      </c>
    </row>
    <row r="192" s="2" customFormat="1">
      <c r="A192" s="37"/>
      <c r="B192" s="38"/>
      <c r="C192" s="37"/>
      <c r="D192" s="184" t="s">
        <v>140</v>
      </c>
      <c r="E192" s="37"/>
      <c r="F192" s="185" t="s">
        <v>1366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140</v>
      </c>
      <c r="AU192" s="18" t="s">
        <v>83</v>
      </c>
    </row>
    <row r="193" s="2" customFormat="1" ht="16.5" customHeight="1">
      <c r="A193" s="37"/>
      <c r="B193" s="170"/>
      <c r="C193" s="171" t="s">
        <v>502</v>
      </c>
      <c r="D193" s="171" t="s">
        <v>133</v>
      </c>
      <c r="E193" s="172" t="s">
        <v>1367</v>
      </c>
      <c r="F193" s="173" t="s">
        <v>1368</v>
      </c>
      <c r="G193" s="174" t="s">
        <v>590</v>
      </c>
      <c r="H193" s="175">
        <v>29</v>
      </c>
      <c r="I193" s="176"/>
      <c r="J193" s="177">
        <f>ROUND(I193*H193,2)</f>
        <v>0</v>
      </c>
      <c r="K193" s="173" t="s">
        <v>1299</v>
      </c>
      <c r="L193" s="38"/>
      <c r="M193" s="178" t="s">
        <v>1</v>
      </c>
      <c r="N193" s="179" t="s">
        <v>38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673</v>
      </c>
      <c r="AT193" s="182" t="s">
        <v>133</v>
      </c>
      <c r="AU193" s="182" t="s">
        <v>83</v>
      </c>
      <c r="AY193" s="18" t="s">
        <v>130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81</v>
      </c>
      <c r="BK193" s="183">
        <f>ROUND(I193*H193,2)</f>
        <v>0</v>
      </c>
      <c r="BL193" s="18" t="s">
        <v>673</v>
      </c>
      <c r="BM193" s="182" t="s">
        <v>700</v>
      </c>
    </row>
    <row r="194" s="2" customFormat="1">
      <c r="A194" s="37"/>
      <c r="B194" s="38"/>
      <c r="C194" s="37"/>
      <c r="D194" s="184" t="s">
        <v>140</v>
      </c>
      <c r="E194" s="37"/>
      <c r="F194" s="185" t="s">
        <v>1368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140</v>
      </c>
      <c r="AU194" s="18" t="s">
        <v>83</v>
      </c>
    </row>
    <row r="195" s="2" customFormat="1" ht="16.5" customHeight="1">
      <c r="A195" s="37"/>
      <c r="B195" s="170"/>
      <c r="C195" s="171" t="s">
        <v>508</v>
      </c>
      <c r="D195" s="171" t="s">
        <v>133</v>
      </c>
      <c r="E195" s="172" t="s">
        <v>1369</v>
      </c>
      <c r="F195" s="173" t="s">
        <v>1370</v>
      </c>
      <c r="G195" s="174" t="s">
        <v>590</v>
      </c>
      <c r="H195" s="175">
        <v>7</v>
      </c>
      <c r="I195" s="176"/>
      <c r="J195" s="177">
        <f>ROUND(I195*H195,2)</f>
        <v>0</v>
      </c>
      <c r="K195" s="173" t="s">
        <v>1299</v>
      </c>
      <c r="L195" s="38"/>
      <c r="M195" s="178" t="s">
        <v>1</v>
      </c>
      <c r="N195" s="179" t="s">
        <v>38</v>
      </c>
      <c r="O195" s="76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673</v>
      </c>
      <c r="AT195" s="182" t="s">
        <v>133</v>
      </c>
      <c r="AU195" s="182" t="s">
        <v>83</v>
      </c>
      <c r="AY195" s="18" t="s">
        <v>130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81</v>
      </c>
      <c r="BK195" s="183">
        <f>ROUND(I195*H195,2)</f>
        <v>0</v>
      </c>
      <c r="BL195" s="18" t="s">
        <v>673</v>
      </c>
      <c r="BM195" s="182" t="s">
        <v>711</v>
      </c>
    </row>
    <row r="196" s="2" customFormat="1">
      <c r="A196" s="37"/>
      <c r="B196" s="38"/>
      <c r="C196" s="37"/>
      <c r="D196" s="184" t="s">
        <v>140</v>
      </c>
      <c r="E196" s="37"/>
      <c r="F196" s="185" t="s">
        <v>1370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140</v>
      </c>
      <c r="AU196" s="18" t="s">
        <v>83</v>
      </c>
    </row>
    <row r="197" s="2" customFormat="1" ht="16.5" customHeight="1">
      <c r="A197" s="37"/>
      <c r="B197" s="170"/>
      <c r="C197" s="171" t="s">
        <v>515</v>
      </c>
      <c r="D197" s="171" t="s">
        <v>133</v>
      </c>
      <c r="E197" s="172" t="s">
        <v>1371</v>
      </c>
      <c r="F197" s="173" t="s">
        <v>1372</v>
      </c>
      <c r="G197" s="174" t="s">
        <v>590</v>
      </c>
      <c r="H197" s="175">
        <v>23</v>
      </c>
      <c r="I197" s="176"/>
      <c r="J197" s="177">
        <f>ROUND(I197*H197,2)</f>
        <v>0</v>
      </c>
      <c r="K197" s="173" t="s">
        <v>1299</v>
      </c>
      <c r="L197" s="38"/>
      <c r="M197" s="178" t="s">
        <v>1</v>
      </c>
      <c r="N197" s="179" t="s">
        <v>38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673</v>
      </c>
      <c r="AT197" s="182" t="s">
        <v>133</v>
      </c>
      <c r="AU197" s="182" t="s">
        <v>83</v>
      </c>
      <c r="AY197" s="18" t="s">
        <v>130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81</v>
      </c>
      <c r="BK197" s="183">
        <f>ROUND(I197*H197,2)</f>
        <v>0</v>
      </c>
      <c r="BL197" s="18" t="s">
        <v>673</v>
      </c>
      <c r="BM197" s="182" t="s">
        <v>721</v>
      </c>
    </row>
    <row r="198" s="2" customFormat="1">
      <c r="A198" s="37"/>
      <c r="B198" s="38"/>
      <c r="C198" s="37"/>
      <c r="D198" s="184" t="s">
        <v>140</v>
      </c>
      <c r="E198" s="37"/>
      <c r="F198" s="185" t="s">
        <v>1372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140</v>
      </c>
      <c r="AU198" s="18" t="s">
        <v>83</v>
      </c>
    </row>
    <row r="199" s="2" customFormat="1" ht="16.5" customHeight="1">
      <c r="A199" s="37"/>
      <c r="B199" s="170"/>
      <c r="C199" s="171" t="s">
        <v>521</v>
      </c>
      <c r="D199" s="171" t="s">
        <v>133</v>
      </c>
      <c r="E199" s="172" t="s">
        <v>1373</v>
      </c>
      <c r="F199" s="173" t="s">
        <v>1374</v>
      </c>
      <c r="G199" s="174" t="s">
        <v>590</v>
      </c>
      <c r="H199" s="175">
        <v>6</v>
      </c>
      <c r="I199" s="176"/>
      <c r="J199" s="177">
        <f>ROUND(I199*H199,2)</f>
        <v>0</v>
      </c>
      <c r="K199" s="173" t="s">
        <v>1299</v>
      </c>
      <c r="L199" s="38"/>
      <c r="M199" s="178" t="s">
        <v>1</v>
      </c>
      <c r="N199" s="179" t="s">
        <v>38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673</v>
      </c>
      <c r="AT199" s="182" t="s">
        <v>133</v>
      </c>
      <c r="AU199" s="182" t="s">
        <v>83</v>
      </c>
      <c r="AY199" s="18" t="s">
        <v>130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81</v>
      </c>
      <c r="BK199" s="183">
        <f>ROUND(I199*H199,2)</f>
        <v>0</v>
      </c>
      <c r="BL199" s="18" t="s">
        <v>673</v>
      </c>
      <c r="BM199" s="182" t="s">
        <v>729</v>
      </c>
    </row>
    <row r="200" s="2" customFormat="1">
      <c r="A200" s="37"/>
      <c r="B200" s="38"/>
      <c r="C200" s="37"/>
      <c r="D200" s="184" t="s">
        <v>140</v>
      </c>
      <c r="E200" s="37"/>
      <c r="F200" s="185" t="s">
        <v>1374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140</v>
      </c>
      <c r="AU200" s="18" t="s">
        <v>83</v>
      </c>
    </row>
    <row r="201" s="2" customFormat="1" ht="16.5" customHeight="1">
      <c r="A201" s="37"/>
      <c r="B201" s="170"/>
      <c r="C201" s="171" t="s">
        <v>529</v>
      </c>
      <c r="D201" s="171" t="s">
        <v>133</v>
      </c>
      <c r="E201" s="172" t="s">
        <v>1375</v>
      </c>
      <c r="F201" s="173" t="s">
        <v>1376</v>
      </c>
      <c r="G201" s="174" t="s">
        <v>590</v>
      </c>
      <c r="H201" s="175">
        <v>1</v>
      </c>
      <c r="I201" s="176"/>
      <c r="J201" s="177">
        <f>ROUND(I201*H201,2)</f>
        <v>0</v>
      </c>
      <c r="K201" s="173" t="s">
        <v>1299</v>
      </c>
      <c r="L201" s="38"/>
      <c r="M201" s="178" t="s">
        <v>1</v>
      </c>
      <c r="N201" s="179" t="s">
        <v>38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673</v>
      </c>
      <c r="AT201" s="182" t="s">
        <v>133</v>
      </c>
      <c r="AU201" s="182" t="s">
        <v>83</v>
      </c>
      <c r="AY201" s="18" t="s">
        <v>130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81</v>
      </c>
      <c r="BK201" s="183">
        <f>ROUND(I201*H201,2)</f>
        <v>0</v>
      </c>
      <c r="BL201" s="18" t="s">
        <v>673</v>
      </c>
      <c r="BM201" s="182" t="s">
        <v>737</v>
      </c>
    </row>
    <row r="202" s="2" customFormat="1">
      <c r="A202" s="37"/>
      <c r="B202" s="38"/>
      <c r="C202" s="37"/>
      <c r="D202" s="184" t="s">
        <v>140</v>
      </c>
      <c r="E202" s="37"/>
      <c r="F202" s="185" t="s">
        <v>1376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140</v>
      </c>
      <c r="AU202" s="18" t="s">
        <v>83</v>
      </c>
    </row>
    <row r="203" s="2" customFormat="1" ht="24.15" customHeight="1">
      <c r="A203" s="37"/>
      <c r="B203" s="170"/>
      <c r="C203" s="171" t="s">
        <v>535</v>
      </c>
      <c r="D203" s="171" t="s">
        <v>133</v>
      </c>
      <c r="E203" s="172" t="s">
        <v>1377</v>
      </c>
      <c r="F203" s="173" t="s">
        <v>1378</v>
      </c>
      <c r="G203" s="174" t="s">
        <v>590</v>
      </c>
      <c r="H203" s="175">
        <v>8</v>
      </c>
      <c r="I203" s="176"/>
      <c r="J203" s="177">
        <f>ROUND(I203*H203,2)</f>
        <v>0</v>
      </c>
      <c r="K203" s="173" t="s">
        <v>1379</v>
      </c>
      <c r="L203" s="38"/>
      <c r="M203" s="178" t="s">
        <v>1</v>
      </c>
      <c r="N203" s="179" t="s">
        <v>38</v>
      </c>
      <c r="O203" s="76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2" t="s">
        <v>673</v>
      </c>
      <c r="AT203" s="182" t="s">
        <v>133</v>
      </c>
      <c r="AU203" s="182" t="s">
        <v>83</v>
      </c>
      <c r="AY203" s="18" t="s">
        <v>130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81</v>
      </c>
      <c r="BK203" s="183">
        <f>ROUND(I203*H203,2)</f>
        <v>0</v>
      </c>
      <c r="BL203" s="18" t="s">
        <v>673</v>
      </c>
      <c r="BM203" s="182" t="s">
        <v>751</v>
      </c>
    </row>
    <row r="204" s="2" customFormat="1">
      <c r="A204" s="37"/>
      <c r="B204" s="38"/>
      <c r="C204" s="37"/>
      <c r="D204" s="184" t="s">
        <v>140</v>
      </c>
      <c r="E204" s="37"/>
      <c r="F204" s="185" t="s">
        <v>1378</v>
      </c>
      <c r="G204" s="37"/>
      <c r="H204" s="37"/>
      <c r="I204" s="186"/>
      <c r="J204" s="37"/>
      <c r="K204" s="37"/>
      <c r="L204" s="38"/>
      <c r="M204" s="187"/>
      <c r="N204" s="188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140</v>
      </c>
      <c r="AU204" s="18" t="s">
        <v>83</v>
      </c>
    </row>
    <row r="205" s="2" customFormat="1" ht="24.15" customHeight="1">
      <c r="A205" s="37"/>
      <c r="B205" s="170"/>
      <c r="C205" s="171" t="s">
        <v>541</v>
      </c>
      <c r="D205" s="171" t="s">
        <v>133</v>
      </c>
      <c r="E205" s="172" t="s">
        <v>1380</v>
      </c>
      <c r="F205" s="173" t="s">
        <v>1381</v>
      </c>
      <c r="G205" s="174" t="s">
        <v>590</v>
      </c>
      <c r="H205" s="175">
        <v>23</v>
      </c>
      <c r="I205" s="176"/>
      <c r="J205" s="177">
        <f>ROUND(I205*H205,2)</f>
        <v>0</v>
      </c>
      <c r="K205" s="173" t="s">
        <v>1379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673</v>
      </c>
      <c r="AT205" s="182" t="s">
        <v>133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673</v>
      </c>
      <c r="BM205" s="182" t="s">
        <v>763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1381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2" customFormat="1" ht="24.15" customHeight="1">
      <c r="A207" s="37"/>
      <c r="B207" s="170"/>
      <c r="C207" s="171" t="s">
        <v>547</v>
      </c>
      <c r="D207" s="171" t="s">
        <v>133</v>
      </c>
      <c r="E207" s="172" t="s">
        <v>1382</v>
      </c>
      <c r="F207" s="173" t="s">
        <v>1383</v>
      </c>
      <c r="G207" s="174" t="s">
        <v>590</v>
      </c>
      <c r="H207" s="175">
        <v>64</v>
      </c>
      <c r="I207" s="176"/>
      <c r="J207" s="177">
        <f>ROUND(I207*H207,2)</f>
        <v>0</v>
      </c>
      <c r="K207" s="173" t="s">
        <v>1350</v>
      </c>
      <c r="L207" s="38"/>
      <c r="M207" s="178" t="s">
        <v>1</v>
      </c>
      <c r="N207" s="179" t="s">
        <v>38</v>
      </c>
      <c r="O207" s="76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673</v>
      </c>
      <c r="AT207" s="182" t="s">
        <v>133</v>
      </c>
      <c r="AU207" s="182" t="s">
        <v>83</v>
      </c>
      <c r="AY207" s="18" t="s">
        <v>130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81</v>
      </c>
      <c r="BK207" s="183">
        <f>ROUND(I207*H207,2)</f>
        <v>0</v>
      </c>
      <c r="BL207" s="18" t="s">
        <v>673</v>
      </c>
      <c r="BM207" s="182" t="s">
        <v>775</v>
      </c>
    </row>
    <row r="208" s="2" customFormat="1">
      <c r="A208" s="37"/>
      <c r="B208" s="38"/>
      <c r="C208" s="37"/>
      <c r="D208" s="184" t="s">
        <v>140</v>
      </c>
      <c r="E208" s="37"/>
      <c r="F208" s="185" t="s">
        <v>1383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140</v>
      </c>
      <c r="AU208" s="18" t="s">
        <v>83</v>
      </c>
    </row>
    <row r="209" s="2" customFormat="1" ht="24.15" customHeight="1">
      <c r="A209" s="37"/>
      <c r="B209" s="170"/>
      <c r="C209" s="171" t="s">
        <v>553</v>
      </c>
      <c r="D209" s="171" t="s">
        <v>133</v>
      </c>
      <c r="E209" s="172" t="s">
        <v>1384</v>
      </c>
      <c r="F209" s="173" t="s">
        <v>1385</v>
      </c>
      <c r="G209" s="174" t="s">
        <v>590</v>
      </c>
      <c r="H209" s="175">
        <v>2</v>
      </c>
      <c r="I209" s="176"/>
      <c r="J209" s="177">
        <f>ROUND(I209*H209,2)</f>
        <v>0</v>
      </c>
      <c r="K209" s="173" t="s">
        <v>1</v>
      </c>
      <c r="L209" s="38"/>
      <c r="M209" s="178" t="s">
        <v>1</v>
      </c>
      <c r="N209" s="179" t="s">
        <v>38</v>
      </c>
      <c r="O209" s="76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673</v>
      </c>
      <c r="AT209" s="182" t="s">
        <v>133</v>
      </c>
      <c r="AU209" s="182" t="s">
        <v>83</v>
      </c>
      <c r="AY209" s="18" t="s">
        <v>130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81</v>
      </c>
      <c r="BK209" s="183">
        <f>ROUND(I209*H209,2)</f>
        <v>0</v>
      </c>
      <c r="BL209" s="18" t="s">
        <v>673</v>
      </c>
      <c r="BM209" s="182" t="s">
        <v>791</v>
      </c>
    </row>
    <row r="210" s="2" customFormat="1">
      <c r="A210" s="37"/>
      <c r="B210" s="38"/>
      <c r="C210" s="37"/>
      <c r="D210" s="184" t="s">
        <v>140</v>
      </c>
      <c r="E210" s="37"/>
      <c r="F210" s="185" t="s">
        <v>1385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140</v>
      </c>
      <c r="AU210" s="18" t="s">
        <v>83</v>
      </c>
    </row>
    <row r="211" s="12" customFormat="1" ht="22.8" customHeight="1">
      <c r="A211" s="12"/>
      <c r="B211" s="157"/>
      <c r="C211" s="12"/>
      <c r="D211" s="158" t="s">
        <v>72</v>
      </c>
      <c r="E211" s="168" t="s">
        <v>1386</v>
      </c>
      <c r="F211" s="168" t="s">
        <v>1387</v>
      </c>
      <c r="G211" s="12"/>
      <c r="H211" s="12"/>
      <c r="I211" s="160"/>
      <c r="J211" s="169">
        <f>BK211</f>
        <v>0</v>
      </c>
      <c r="K211" s="12"/>
      <c r="L211" s="157"/>
      <c r="M211" s="162"/>
      <c r="N211" s="163"/>
      <c r="O211" s="163"/>
      <c r="P211" s="164">
        <v>0</v>
      </c>
      <c r="Q211" s="163"/>
      <c r="R211" s="164">
        <v>0</v>
      </c>
      <c r="S211" s="163"/>
      <c r="T211" s="165"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8" t="s">
        <v>81</v>
      </c>
      <c r="AT211" s="166" t="s">
        <v>72</v>
      </c>
      <c r="AU211" s="166" t="s">
        <v>81</v>
      </c>
      <c r="AY211" s="158" t="s">
        <v>130</v>
      </c>
      <c r="BK211" s="167">
        <v>0</v>
      </c>
    </row>
    <row r="212" s="12" customFormat="1" ht="22.8" customHeight="1">
      <c r="A212" s="12"/>
      <c r="B212" s="157"/>
      <c r="C212" s="12"/>
      <c r="D212" s="158" t="s">
        <v>72</v>
      </c>
      <c r="E212" s="168" t="s">
        <v>1388</v>
      </c>
      <c r="F212" s="168" t="s">
        <v>1389</v>
      </c>
      <c r="G212" s="12"/>
      <c r="H212" s="12"/>
      <c r="I212" s="160"/>
      <c r="J212" s="169">
        <f>BK212</f>
        <v>0</v>
      </c>
      <c r="K212" s="12"/>
      <c r="L212" s="157"/>
      <c r="M212" s="162"/>
      <c r="N212" s="163"/>
      <c r="O212" s="163"/>
      <c r="P212" s="164">
        <f>SUM(P213:P236)</f>
        <v>0</v>
      </c>
      <c r="Q212" s="163"/>
      <c r="R212" s="164">
        <f>SUM(R213:R236)</f>
        <v>0</v>
      </c>
      <c r="S212" s="163"/>
      <c r="T212" s="165">
        <f>SUM(T213:T236)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8" t="s">
        <v>81</v>
      </c>
      <c r="AT212" s="166" t="s">
        <v>72</v>
      </c>
      <c r="AU212" s="166" t="s">
        <v>81</v>
      </c>
      <c r="AY212" s="158" t="s">
        <v>130</v>
      </c>
      <c r="BK212" s="167">
        <f>SUM(BK213:BK236)</f>
        <v>0</v>
      </c>
    </row>
    <row r="213" s="2" customFormat="1" ht="16.5" customHeight="1">
      <c r="A213" s="37"/>
      <c r="B213" s="170"/>
      <c r="C213" s="171" t="s">
        <v>559</v>
      </c>
      <c r="D213" s="171" t="s">
        <v>133</v>
      </c>
      <c r="E213" s="172" t="s">
        <v>1390</v>
      </c>
      <c r="F213" s="173" t="s">
        <v>1391</v>
      </c>
      <c r="G213" s="174" t="s">
        <v>1392</v>
      </c>
      <c r="H213" s="175">
        <v>0.79400000000000004</v>
      </c>
      <c r="I213" s="176"/>
      <c r="J213" s="177">
        <f>ROUND(I213*H213,2)</f>
        <v>0</v>
      </c>
      <c r="K213" s="173" t="s">
        <v>1299</v>
      </c>
      <c r="L213" s="38"/>
      <c r="M213" s="178" t="s">
        <v>1</v>
      </c>
      <c r="N213" s="179" t="s">
        <v>38</v>
      </c>
      <c r="O213" s="76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155</v>
      </c>
      <c r="AT213" s="182" t="s">
        <v>133</v>
      </c>
      <c r="AU213" s="182" t="s">
        <v>83</v>
      </c>
      <c r="AY213" s="18" t="s">
        <v>130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81</v>
      </c>
      <c r="BK213" s="183">
        <f>ROUND(I213*H213,2)</f>
        <v>0</v>
      </c>
      <c r="BL213" s="18" t="s">
        <v>155</v>
      </c>
      <c r="BM213" s="182" t="s">
        <v>801</v>
      </c>
    </row>
    <row r="214" s="2" customFormat="1">
      <c r="A214" s="37"/>
      <c r="B214" s="38"/>
      <c r="C214" s="37"/>
      <c r="D214" s="184" t="s">
        <v>140</v>
      </c>
      <c r="E214" s="37"/>
      <c r="F214" s="185" t="s">
        <v>1391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140</v>
      </c>
      <c r="AU214" s="18" t="s">
        <v>83</v>
      </c>
    </row>
    <row r="215" s="2" customFormat="1" ht="24.15" customHeight="1">
      <c r="A215" s="37"/>
      <c r="B215" s="170"/>
      <c r="C215" s="171" t="s">
        <v>566</v>
      </c>
      <c r="D215" s="171" t="s">
        <v>133</v>
      </c>
      <c r="E215" s="172" t="s">
        <v>1393</v>
      </c>
      <c r="F215" s="173" t="s">
        <v>1394</v>
      </c>
      <c r="G215" s="174" t="s">
        <v>590</v>
      </c>
      <c r="H215" s="175">
        <v>26</v>
      </c>
      <c r="I215" s="176"/>
      <c r="J215" s="177">
        <f>ROUND(I215*H215,2)</f>
        <v>0</v>
      </c>
      <c r="K215" s="173" t="s">
        <v>1379</v>
      </c>
      <c r="L215" s="38"/>
      <c r="M215" s="178" t="s">
        <v>1</v>
      </c>
      <c r="N215" s="179" t="s">
        <v>38</v>
      </c>
      <c r="O215" s="76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155</v>
      </c>
      <c r="AT215" s="182" t="s">
        <v>133</v>
      </c>
      <c r="AU215" s="182" t="s">
        <v>83</v>
      </c>
      <c r="AY215" s="18" t="s">
        <v>130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81</v>
      </c>
      <c r="BK215" s="183">
        <f>ROUND(I215*H215,2)</f>
        <v>0</v>
      </c>
      <c r="BL215" s="18" t="s">
        <v>155</v>
      </c>
      <c r="BM215" s="182" t="s">
        <v>813</v>
      </c>
    </row>
    <row r="216" s="2" customFormat="1">
      <c r="A216" s="37"/>
      <c r="B216" s="38"/>
      <c r="C216" s="37"/>
      <c r="D216" s="184" t="s">
        <v>140</v>
      </c>
      <c r="E216" s="37"/>
      <c r="F216" s="185" t="s">
        <v>1394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140</v>
      </c>
      <c r="AU216" s="18" t="s">
        <v>83</v>
      </c>
    </row>
    <row r="217" s="2" customFormat="1" ht="16.5" customHeight="1">
      <c r="A217" s="37"/>
      <c r="B217" s="170"/>
      <c r="C217" s="171" t="s">
        <v>570</v>
      </c>
      <c r="D217" s="171" t="s">
        <v>133</v>
      </c>
      <c r="E217" s="172" t="s">
        <v>1395</v>
      </c>
      <c r="F217" s="173" t="s">
        <v>1396</v>
      </c>
      <c r="G217" s="174" t="s">
        <v>283</v>
      </c>
      <c r="H217" s="175">
        <v>728</v>
      </c>
      <c r="I217" s="176"/>
      <c r="J217" s="177">
        <f>ROUND(I217*H217,2)</f>
        <v>0</v>
      </c>
      <c r="K217" s="173" t="s">
        <v>1299</v>
      </c>
      <c r="L217" s="38"/>
      <c r="M217" s="178" t="s">
        <v>1</v>
      </c>
      <c r="N217" s="179" t="s">
        <v>38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155</v>
      </c>
      <c r="AT217" s="182" t="s">
        <v>133</v>
      </c>
      <c r="AU217" s="182" t="s">
        <v>83</v>
      </c>
      <c r="AY217" s="18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81</v>
      </c>
      <c r="BK217" s="183">
        <f>ROUND(I217*H217,2)</f>
        <v>0</v>
      </c>
      <c r="BL217" s="18" t="s">
        <v>155</v>
      </c>
      <c r="BM217" s="182" t="s">
        <v>825</v>
      </c>
    </row>
    <row r="218" s="2" customFormat="1">
      <c r="A218" s="37"/>
      <c r="B218" s="38"/>
      <c r="C218" s="37"/>
      <c r="D218" s="184" t="s">
        <v>140</v>
      </c>
      <c r="E218" s="37"/>
      <c r="F218" s="185" t="s">
        <v>1396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140</v>
      </c>
      <c r="AU218" s="18" t="s">
        <v>83</v>
      </c>
    </row>
    <row r="219" s="2" customFormat="1" ht="16.5" customHeight="1">
      <c r="A219" s="37"/>
      <c r="B219" s="170"/>
      <c r="C219" s="171" t="s">
        <v>576</v>
      </c>
      <c r="D219" s="171" t="s">
        <v>133</v>
      </c>
      <c r="E219" s="172" t="s">
        <v>1397</v>
      </c>
      <c r="F219" s="173" t="s">
        <v>1398</v>
      </c>
      <c r="G219" s="174" t="s">
        <v>283</v>
      </c>
      <c r="H219" s="175">
        <v>66</v>
      </c>
      <c r="I219" s="176"/>
      <c r="J219" s="177">
        <f>ROUND(I219*H219,2)</f>
        <v>0</v>
      </c>
      <c r="K219" s="173" t="s">
        <v>1299</v>
      </c>
      <c r="L219" s="38"/>
      <c r="M219" s="178" t="s">
        <v>1</v>
      </c>
      <c r="N219" s="179" t="s">
        <v>38</v>
      </c>
      <c r="O219" s="76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155</v>
      </c>
      <c r="AT219" s="182" t="s">
        <v>133</v>
      </c>
      <c r="AU219" s="182" t="s">
        <v>83</v>
      </c>
      <c r="AY219" s="18" t="s">
        <v>130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81</v>
      </c>
      <c r="BK219" s="183">
        <f>ROUND(I219*H219,2)</f>
        <v>0</v>
      </c>
      <c r="BL219" s="18" t="s">
        <v>155</v>
      </c>
      <c r="BM219" s="182" t="s">
        <v>833</v>
      </c>
    </row>
    <row r="220" s="2" customFormat="1">
      <c r="A220" s="37"/>
      <c r="B220" s="38"/>
      <c r="C220" s="37"/>
      <c r="D220" s="184" t="s">
        <v>140</v>
      </c>
      <c r="E220" s="37"/>
      <c r="F220" s="185" t="s">
        <v>1398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140</v>
      </c>
      <c r="AU220" s="18" t="s">
        <v>83</v>
      </c>
    </row>
    <row r="221" s="2" customFormat="1" ht="16.5" customHeight="1">
      <c r="A221" s="37"/>
      <c r="B221" s="170"/>
      <c r="C221" s="171" t="s">
        <v>582</v>
      </c>
      <c r="D221" s="171" t="s">
        <v>133</v>
      </c>
      <c r="E221" s="172" t="s">
        <v>1399</v>
      </c>
      <c r="F221" s="173" t="s">
        <v>1400</v>
      </c>
      <c r="G221" s="174" t="s">
        <v>590</v>
      </c>
      <c r="H221" s="175">
        <v>23</v>
      </c>
      <c r="I221" s="176"/>
      <c r="J221" s="177">
        <f>ROUND(I221*H221,2)</f>
        <v>0</v>
      </c>
      <c r="K221" s="173" t="s">
        <v>1299</v>
      </c>
      <c r="L221" s="38"/>
      <c r="M221" s="178" t="s">
        <v>1</v>
      </c>
      <c r="N221" s="179" t="s">
        <v>38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155</v>
      </c>
      <c r="AT221" s="182" t="s">
        <v>133</v>
      </c>
      <c r="AU221" s="182" t="s">
        <v>83</v>
      </c>
      <c r="AY221" s="18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81</v>
      </c>
      <c r="BK221" s="183">
        <f>ROUND(I221*H221,2)</f>
        <v>0</v>
      </c>
      <c r="BL221" s="18" t="s">
        <v>155</v>
      </c>
      <c r="BM221" s="182" t="s">
        <v>845</v>
      </c>
    </row>
    <row r="222" s="2" customFormat="1">
      <c r="A222" s="37"/>
      <c r="B222" s="38"/>
      <c r="C222" s="37"/>
      <c r="D222" s="184" t="s">
        <v>140</v>
      </c>
      <c r="E222" s="37"/>
      <c r="F222" s="185" t="s">
        <v>1400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140</v>
      </c>
      <c r="AU222" s="18" t="s">
        <v>83</v>
      </c>
    </row>
    <row r="223" s="2" customFormat="1" ht="16.5" customHeight="1">
      <c r="A223" s="37"/>
      <c r="B223" s="170"/>
      <c r="C223" s="171" t="s">
        <v>587</v>
      </c>
      <c r="D223" s="171" t="s">
        <v>133</v>
      </c>
      <c r="E223" s="172" t="s">
        <v>1401</v>
      </c>
      <c r="F223" s="173" t="s">
        <v>1402</v>
      </c>
      <c r="G223" s="174" t="s">
        <v>590</v>
      </c>
      <c r="H223" s="175">
        <v>7</v>
      </c>
      <c r="I223" s="176"/>
      <c r="J223" s="177">
        <f>ROUND(I223*H223,2)</f>
        <v>0</v>
      </c>
      <c r="K223" s="173" t="s">
        <v>1299</v>
      </c>
      <c r="L223" s="38"/>
      <c r="M223" s="178" t="s">
        <v>1</v>
      </c>
      <c r="N223" s="179" t="s">
        <v>38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155</v>
      </c>
      <c r="AT223" s="182" t="s">
        <v>133</v>
      </c>
      <c r="AU223" s="182" t="s">
        <v>83</v>
      </c>
      <c r="AY223" s="18" t="s">
        <v>130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81</v>
      </c>
      <c r="BK223" s="183">
        <f>ROUND(I223*H223,2)</f>
        <v>0</v>
      </c>
      <c r="BL223" s="18" t="s">
        <v>155</v>
      </c>
      <c r="BM223" s="182" t="s">
        <v>856</v>
      </c>
    </row>
    <row r="224" s="2" customFormat="1">
      <c r="A224" s="37"/>
      <c r="B224" s="38"/>
      <c r="C224" s="37"/>
      <c r="D224" s="184" t="s">
        <v>140</v>
      </c>
      <c r="E224" s="37"/>
      <c r="F224" s="185" t="s">
        <v>1402</v>
      </c>
      <c r="G224" s="37"/>
      <c r="H224" s="37"/>
      <c r="I224" s="186"/>
      <c r="J224" s="37"/>
      <c r="K224" s="37"/>
      <c r="L224" s="38"/>
      <c r="M224" s="187"/>
      <c r="N224" s="188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140</v>
      </c>
      <c r="AU224" s="18" t="s">
        <v>83</v>
      </c>
    </row>
    <row r="225" s="2" customFormat="1" ht="16.5" customHeight="1">
      <c r="A225" s="37"/>
      <c r="B225" s="170"/>
      <c r="C225" s="171" t="s">
        <v>595</v>
      </c>
      <c r="D225" s="171" t="s">
        <v>133</v>
      </c>
      <c r="E225" s="172" t="s">
        <v>1403</v>
      </c>
      <c r="F225" s="173" t="s">
        <v>1404</v>
      </c>
      <c r="G225" s="174" t="s">
        <v>283</v>
      </c>
      <c r="H225" s="175">
        <v>893</v>
      </c>
      <c r="I225" s="176"/>
      <c r="J225" s="177">
        <f>ROUND(I225*H225,2)</f>
        <v>0</v>
      </c>
      <c r="K225" s="173" t="s">
        <v>1350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872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1404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 ht="21.75" customHeight="1">
      <c r="A227" s="37"/>
      <c r="B227" s="170"/>
      <c r="C227" s="171" t="s">
        <v>602</v>
      </c>
      <c r="D227" s="171" t="s">
        <v>133</v>
      </c>
      <c r="E227" s="172" t="s">
        <v>1405</v>
      </c>
      <c r="F227" s="173" t="s">
        <v>1406</v>
      </c>
      <c r="G227" s="174" t="s">
        <v>283</v>
      </c>
      <c r="H227" s="175">
        <v>728</v>
      </c>
      <c r="I227" s="176"/>
      <c r="J227" s="177">
        <f>ROUND(I227*H227,2)</f>
        <v>0</v>
      </c>
      <c r="K227" s="173" t="s">
        <v>1299</v>
      </c>
      <c r="L227" s="38"/>
      <c r="M227" s="178" t="s">
        <v>1</v>
      </c>
      <c r="N227" s="179" t="s">
        <v>38</v>
      </c>
      <c r="O227" s="76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155</v>
      </c>
      <c r="AT227" s="182" t="s">
        <v>133</v>
      </c>
      <c r="AU227" s="182" t="s">
        <v>83</v>
      </c>
      <c r="AY227" s="18" t="s">
        <v>130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81</v>
      </c>
      <c r="BK227" s="183">
        <f>ROUND(I227*H227,2)</f>
        <v>0</v>
      </c>
      <c r="BL227" s="18" t="s">
        <v>155</v>
      </c>
      <c r="BM227" s="182" t="s">
        <v>899</v>
      </c>
    </row>
    <row r="228" s="2" customFormat="1">
      <c r="A228" s="37"/>
      <c r="B228" s="38"/>
      <c r="C228" s="37"/>
      <c r="D228" s="184" t="s">
        <v>140</v>
      </c>
      <c r="E228" s="37"/>
      <c r="F228" s="185" t="s">
        <v>1406</v>
      </c>
      <c r="G228" s="37"/>
      <c r="H228" s="37"/>
      <c r="I228" s="186"/>
      <c r="J228" s="37"/>
      <c r="K228" s="37"/>
      <c r="L228" s="38"/>
      <c r="M228" s="187"/>
      <c r="N228" s="18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140</v>
      </c>
      <c r="AU228" s="18" t="s">
        <v>83</v>
      </c>
    </row>
    <row r="229" s="2" customFormat="1" ht="21.75" customHeight="1">
      <c r="A229" s="37"/>
      <c r="B229" s="170"/>
      <c r="C229" s="171" t="s">
        <v>607</v>
      </c>
      <c r="D229" s="171" t="s">
        <v>133</v>
      </c>
      <c r="E229" s="172" t="s">
        <v>1407</v>
      </c>
      <c r="F229" s="173" t="s">
        <v>1408</v>
      </c>
      <c r="G229" s="174" t="s">
        <v>283</v>
      </c>
      <c r="H229" s="175">
        <v>66</v>
      </c>
      <c r="I229" s="176"/>
      <c r="J229" s="177">
        <f>ROUND(I229*H229,2)</f>
        <v>0</v>
      </c>
      <c r="K229" s="173" t="s">
        <v>1299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913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1408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 ht="16.5" customHeight="1">
      <c r="A231" s="37"/>
      <c r="B231" s="170"/>
      <c r="C231" s="171" t="s">
        <v>613</v>
      </c>
      <c r="D231" s="171" t="s">
        <v>133</v>
      </c>
      <c r="E231" s="172" t="s">
        <v>1409</v>
      </c>
      <c r="F231" s="173" t="s">
        <v>1410</v>
      </c>
      <c r="G231" s="174" t="s">
        <v>233</v>
      </c>
      <c r="H231" s="175">
        <v>794</v>
      </c>
      <c r="I231" s="176"/>
      <c r="J231" s="177">
        <f>ROUND(I231*H231,2)</f>
        <v>0</v>
      </c>
      <c r="K231" s="173" t="s">
        <v>1299</v>
      </c>
      <c r="L231" s="38"/>
      <c r="M231" s="178" t="s">
        <v>1</v>
      </c>
      <c r="N231" s="179" t="s">
        <v>38</v>
      </c>
      <c r="O231" s="76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2" t="s">
        <v>155</v>
      </c>
      <c r="AT231" s="182" t="s">
        <v>133</v>
      </c>
      <c r="AU231" s="182" t="s">
        <v>83</v>
      </c>
      <c r="AY231" s="18" t="s">
        <v>130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81</v>
      </c>
      <c r="BK231" s="183">
        <f>ROUND(I231*H231,2)</f>
        <v>0</v>
      </c>
      <c r="BL231" s="18" t="s">
        <v>155</v>
      </c>
      <c r="BM231" s="182" t="s">
        <v>932</v>
      </c>
    </row>
    <row r="232" s="2" customFormat="1">
      <c r="A232" s="37"/>
      <c r="B232" s="38"/>
      <c r="C232" s="37"/>
      <c r="D232" s="184" t="s">
        <v>140</v>
      </c>
      <c r="E232" s="37"/>
      <c r="F232" s="185" t="s">
        <v>1410</v>
      </c>
      <c r="G232" s="37"/>
      <c r="H232" s="37"/>
      <c r="I232" s="186"/>
      <c r="J232" s="37"/>
      <c r="K232" s="37"/>
      <c r="L232" s="38"/>
      <c r="M232" s="187"/>
      <c r="N232" s="188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140</v>
      </c>
      <c r="AU232" s="18" t="s">
        <v>83</v>
      </c>
    </row>
    <row r="233" s="2" customFormat="1" ht="16.5" customHeight="1">
      <c r="A233" s="37"/>
      <c r="B233" s="170"/>
      <c r="C233" s="171" t="s">
        <v>618</v>
      </c>
      <c r="D233" s="171" t="s">
        <v>133</v>
      </c>
      <c r="E233" s="172" t="s">
        <v>1411</v>
      </c>
      <c r="F233" s="173" t="s">
        <v>1412</v>
      </c>
      <c r="G233" s="174" t="s">
        <v>304</v>
      </c>
      <c r="H233" s="175">
        <v>44.82</v>
      </c>
      <c r="I233" s="176"/>
      <c r="J233" s="177">
        <f>ROUND(I233*H233,2)</f>
        <v>0</v>
      </c>
      <c r="K233" s="173" t="s">
        <v>1299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946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1412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 ht="24.15" customHeight="1">
      <c r="A235" s="37"/>
      <c r="B235" s="170"/>
      <c r="C235" s="171" t="s">
        <v>625</v>
      </c>
      <c r="D235" s="171" t="s">
        <v>133</v>
      </c>
      <c r="E235" s="172" t="s">
        <v>1413</v>
      </c>
      <c r="F235" s="173" t="s">
        <v>1414</v>
      </c>
      <c r="G235" s="174" t="s">
        <v>304</v>
      </c>
      <c r="H235" s="175">
        <v>44.82</v>
      </c>
      <c r="I235" s="176"/>
      <c r="J235" s="177">
        <f>ROUND(I235*H235,2)</f>
        <v>0</v>
      </c>
      <c r="K235" s="173" t="s">
        <v>1299</v>
      </c>
      <c r="L235" s="38"/>
      <c r="M235" s="178" t="s">
        <v>1</v>
      </c>
      <c r="N235" s="179" t="s">
        <v>38</v>
      </c>
      <c r="O235" s="76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2" t="s">
        <v>155</v>
      </c>
      <c r="AT235" s="182" t="s">
        <v>133</v>
      </c>
      <c r="AU235" s="182" t="s">
        <v>83</v>
      </c>
      <c r="AY235" s="18" t="s">
        <v>130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81</v>
      </c>
      <c r="BK235" s="183">
        <f>ROUND(I235*H235,2)</f>
        <v>0</v>
      </c>
      <c r="BL235" s="18" t="s">
        <v>155</v>
      </c>
      <c r="BM235" s="182" t="s">
        <v>962</v>
      </c>
    </row>
    <row r="236" s="2" customFormat="1">
      <c r="A236" s="37"/>
      <c r="B236" s="38"/>
      <c r="C236" s="37"/>
      <c r="D236" s="184" t="s">
        <v>140</v>
      </c>
      <c r="E236" s="37"/>
      <c r="F236" s="185" t="s">
        <v>1414</v>
      </c>
      <c r="G236" s="37"/>
      <c r="H236" s="37"/>
      <c r="I236" s="186"/>
      <c r="J236" s="37"/>
      <c r="K236" s="37"/>
      <c r="L236" s="38"/>
      <c r="M236" s="191"/>
      <c r="N236" s="192"/>
      <c r="O236" s="193"/>
      <c r="P236" s="193"/>
      <c r="Q236" s="193"/>
      <c r="R236" s="193"/>
      <c r="S236" s="193"/>
      <c r="T236" s="19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140</v>
      </c>
      <c r="AU236" s="18" t="s">
        <v>83</v>
      </c>
    </row>
    <row r="237" s="2" customFormat="1" ht="6.96" customHeight="1">
      <c r="A237" s="37"/>
      <c r="B237" s="59"/>
      <c r="C237" s="60"/>
      <c r="D237" s="60"/>
      <c r="E237" s="60"/>
      <c r="F237" s="60"/>
      <c r="G237" s="60"/>
      <c r="H237" s="60"/>
      <c r="I237" s="60"/>
      <c r="J237" s="60"/>
      <c r="K237" s="60"/>
      <c r="L237" s="38"/>
      <c r="M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</row>
  </sheetData>
  <autoFilter ref="C121:K23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ROUND((SUM(BE117:BE138)),  2)</f>
        <v>0</v>
      </c>
      <c r="G33" s="37"/>
      <c r="H33" s="37"/>
      <c r="I33" s="127">
        <v>0.20999999999999999</v>
      </c>
      <c r="J33" s="126">
        <f>ROUND(((SUM(BE117:BE138))*I33),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ROUND((SUM(BF117:BF138)),  2)</f>
        <v>0</v>
      </c>
      <c r="G34" s="37"/>
      <c r="H34" s="37"/>
      <c r="I34" s="127">
        <v>0.12</v>
      </c>
      <c r="J34" s="126">
        <f>ROUND(((SUM(BF117:BF138))*I34),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ROUND((SUM(BG117:BG138)),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ROUND((SUM(BH117:BH138)),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ROUND((SUM(BI117:BI138)),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802.1 - Sadové úpravy - kácení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1416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115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Revitalizace ul. Šumavská - I. etapa - část A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103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SO 802.1 - Sadové úpravy - kácení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 xml:space="preserve"> </v>
      </c>
      <c r="G111" s="37"/>
      <c r="H111" s="37"/>
      <c r="I111" s="31" t="s">
        <v>22</v>
      </c>
      <c r="J111" s="68" t="str">
        <f>IF(J12="","",J12)</f>
        <v>17. 12. 2024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 xml:space="preserve"> </v>
      </c>
      <c r="G113" s="37"/>
      <c r="H113" s="37"/>
      <c r="I113" s="31" t="s">
        <v>29</v>
      </c>
      <c r="J113" s="35" t="str">
        <f>E21</f>
        <v xml:space="preserve"> 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7"/>
      <c r="E114" s="37"/>
      <c r="F114" s="26" t="str">
        <f>IF(E18="","",E18)</f>
        <v>Vyplň údaj</v>
      </c>
      <c r="G114" s="37"/>
      <c r="H114" s="37"/>
      <c r="I114" s="31" t="s">
        <v>31</v>
      </c>
      <c r="J114" s="35" t="str">
        <f>E24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116</v>
      </c>
      <c r="D116" s="150" t="s">
        <v>58</v>
      </c>
      <c r="E116" s="150" t="s">
        <v>54</v>
      </c>
      <c r="F116" s="150" t="s">
        <v>55</v>
      </c>
      <c r="G116" s="150" t="s">
        <v>117</v>
      </c>
      <c r="H116" s="150" t="s">
        <v>118</v>
      </c>
      <c r="I116" s="150" t="s">
        <v>119</v>
      </c>
      <c r="J116" s="150" t="s">
        <v>107</v>
      </c>
      <c r="K116" s="151" t="s">
        <v>120</v>
      </c>
      <c r="L116" s="152"/>
      <c r="M116" s="85" t="s">
        <v>1</v>
      </c>
      <c r="N116" s="86" t="s">
        <v>37</v>
      </c>
      <c r="O116" s="86" t="s">
        <v>121</v>
      </c>
      <c r="P116" s="86" t="s">
        <v>122</v>
      </c>
      <c r="Q116" s="86" t="s">
        <v>123</v>
      </c>
      <c r="R116" s="86" t="s">
        <v>124</v>
      </c>
      <c r="S116" s="86" t="s">
        <v>125</v>
      </c>
      <c r="T116" s="87" t="s">
        <v>126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127</v>
      </c>
      <c r="D117" s="37"/>
      <c r="E117" s="37"/>
      <c r="F117" s="37"/>
      <c r="G117" s="37"/>
      <c r="H117" s="37"/>
      <c r="I117" s="37"/>
      <c r="J117" s="153">
        <f>BK117</f>
        <v>0</v>
      </c>
      <c r="K117" s="37"/>
      <c r="L117" s="38"/>
      <c r="M117" s="88"/>
      <c r="N117" s="72"/>
      <c r="O117" s="89"/>
      <c r="P117" s="154">
        <f>P118</f>
        <v>0</v>
      </c>
      <c r="Q117" s="89"/>
      <c r="R117" s="154">
        <f>R118</f>
        <v>0</v>
      </c>
      <c r="S117" s="89"/>
      <c r="T117" s="155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72</v>
      </c>
      <c r="AU117" s="18" t="s">
        <v>109</v>
      </c>
      <c r="BK117" s="156">
        <f>BK118</f>
        <v>0</v>
      </c>
    </row>
    <row r="118" s="12" customFormat="1" ht="25.92" customHeight="1">
      <c r="A118" s="12"/>
      <c r="B118" s="157"/>
      <c r="C118" s="12"/>
      <c r="D118" s="158" t="s">
        <v>72</v>
      </c>
      <c r="E118" s="159" t="s">
        <v>81</v>
      </c>
      <c r="F118" s="159" t="s">
        <v>230</v>
      </c>
      <c r="G118" s="12"/>
      <c r="H118" s="12"/>
      <c r="I118" s="160"/>
      <c r="J118" s="161">
        <f>BK118</f>
        <v>0</v>
      </c>
      <c r="K118" s="12"/>
      <c r="L118" s="157"/>
      <c r="M118" s="162"/>
      <c r="N118" s="163"/>
      <c r="O118" s="163"/>
      <c r="P118" s="164">
        <f>SUM(P119:P138)</f>
        <v>0</v>
      </c>
      <c r="Q118" s="163"/>
      <c r="R118" s="164">
        <f>SUM(R119:R138)</f>
        <v>0</v>
      </c>
      <c r="S118" s="163"/>
      <c r="T118" s="165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8" t="s">
        <v>81</v>
      </c>
      <c r="AT118" s="166" t="s">
        <v>72</v>
      </c>
      <c r="AU118" s="166" t="s">
        <v>73</v>
      </c>
      <c r="AY118" s="158" t="s">
        <v>130</v>
      </c>
      <c r="BK118" s="167">
        <f>SUM(BK119:BK138)</f>
        <v>0</v>
      </c>
    </row>
    <row r="119" s="2" customFormat="1" ht="16.5" customHeight="1">
      <c r="A119" s="37"/>
      <c r="B119" s="170"/>
      <c r="C119" s="171" t="s">
        <v>81</v>
      </c>
      <c r="D119" s="171" t="s">
        <v>133</v>
      </c>
      <c r="E119" s="172" t="s">
        <v>1417</v>
      </c>
      <c r="F119" s="173" t="s">
        <v>1418</v>
      </c>
      <c r="G119" s="174" t="s">
        <v>233</v>
      </c>
      <c r="H119" s="175">
        <v>20</v>
      </c>
      <c r="I119" s="176"/>
      <c r="J119" s="177">
        <f>ROUND(I119*H119,2)</f>
        <v>0</v>
      </c>
      <c r="K119" s="173" t="s">
        <v>1419</v>
      </c>
      <c r="L119" s="38"/>
      <c r="M119" s="178" t="s">
        <v>1</v>
      </c>
      <c r="N119" s="179" t="s">
        <v>38</v>
      </c>
      <c r="O119" s="76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2" t="s">
        <v>155</v>
      </c>
      <c r="AT119" s="182" t="s">
        <v>133</v>
      </c>
      <c r="AU119" s="182" t="s">
        <v>81</v>
      </c>
      <c r="AY119" s="18" t="s">
        <v>130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8" t="s">
        <v>81</v>
      </c>
      <c r="BK119" s="183">
        <f>ROUND(I119*H119,2)</f>
        <v>0</v>
      </c>
      <c r="BL119" s="18" t="s">
        <v>155</v>
      </c>
      <c r="BM119" s="182" t="s">
        <v>83</v>
      </c>
    </row>
    <row r="120" s="2" customFormat="1">
      <c r="A120" s="37"/>
      <c r="B120" s="38"/>
      <c r="C120" s="37"/>
      <c r="D120" s="184" t="s">
        <v>140</v>
      </c>
      <c r="E120" s="37"/>
      <c r="F120" s="185" t="s">
        <v>1418</v>
      </c>
      <c r="G120" s="37"/>
      <c r="H120" s="37"/>
      <c r="I120" s="186"/>
      <c r="J120" s="37"/>
      <c r="K120" s="37"/>
      <c r="L120" s="38"/>
      <c r="M120" s="187"/>
      <c r="N120" s="188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140</v>
      </c>
      <c r="AU120" s="18" t="s">
        <v>81</v>
      </c>
    </row>
    <row r="121" s="2" customFormat="1" ht="21.75" customHeight="1">
      <c r="A121" s="37"/>
      <c r="B121" s="170"/>
      <c r="C121" s="171" t="s">
        <v>83</v>
      </c>
      <c r="D121" s="171" t="s">
        <v>133</v>
      </c>
      <c r="E121" s="172" t="s">
        <v>1420</v>
      </c>
      <c r="F121" s="173" t="s">
        <v>1421</v>
      </c>
      <c r="G121" s="174" t="s">
        <v>590</v>
      </c>
      <c r="H121" s="175">
        <v>4</v>
      </c>
      <c r="I121" s="176"/>
      <c r="J121" s="177">
        <f>ROUND(I121*H121,2)</f>
        <v>0</v>
      </c>
      <c r="K121" s="173" t="s">
        <v>1419</v>
      </c>
      <c r="L121" s="38"/>
      <c r="M121" s="178" t="s">
        <v>1</v>
      </c>
      <c r="N121" s="179" t="s">
        <v>38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155</v>
      </c>
      <c r="AT121" s="182" t="s">
        <v>133</v>
      </c>
      <c r="AU121" s="182" t="s">
        <v>81</v>
      </c>
      <c r="AY121" s="18" t="s">
        <v>130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81</v>
      </c>
      <c r="BK121" s="183">
        <f>ROUND(I121*H121,2)</f>
        <v>0</v>
      </c>
      <c r="BL121" s="18" t="s">
        <v>155</v>
      </c>
      <c r="BM121" s="182" t="s">
        <v>155</v>
      </c>
    </row>
    <row r="122" s="2" customFormat="1">
      <c r="A122" s="37"/>
      <c r="B122" s="38"/>
      <c r="C122" s="37"/>
      <c r="D122" s="184" t="s">
        <v>140</v>
      </c>
      <c r="E122" s="37"/>
      <c r="F122" s="185" t="s">
        <v>1421</v>
      </c>
      <c r="G122" s="37"/>
      <c r="H122" s="37"/>
      <c r="I122" s="186"/>
      <c r="J122" s="37"/>
      <c r="K122" s="37"/>
      <c r="L122" s="38"/>
      <c r="M122" s="187"/>
      <c r="N122" s="188"/>
      <c r="O122" s="76"/>
      <c r="P122" s="76"/>
      <c r="Q122" s="76"/>
      <c r="R122" s="76"/>
      <c r="S122" s="76"/>
      <c r="T122" s="7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140</v>
      </c>
      <c r="AU122" s="18" t="s">
        <v>81</v>
      </c>
    </row>
    <row r="123" s="2" customFormat="1" ht="21.75" customHeight="1">
      <c r="A123" s="37"/>
      <c r="B123" s="170"/>
      <c r="C123" s="171" t="s">
        <v>149</v>
      </c>
      <c r="D123" s="171" t="s">
        <v>133</v>
      </c>
      <c r="E123" s="172" t="s">
        <v>1422</v>
      </c>
      <c r="F123" s="173" t="s">
        <v>1423</v>
      </c>
      <c r="G123" s="174" t="s">
        <v>590</v>
      </c>
      <c r="H123" s="175">
        <v>1</v>
      </c>
      <c r="I123" s="176"/>
      <c r="J123" s="177">
        <f>ROUND(I123*H123,2)</f>
        <v>0</v>
      </c>
      <c r="K123" s="173" t="s">
        <v>1419</v>
      </c>
      <c r="L123" s="38"/>
      <c r="M123" s="178" t="s">
        <v>1</v>
      </c>
      <c r="N123" s="179" t="s">
        <v>38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155</v>
      </c>
      <c r="AT123" s="182" t="s">
        <v>133</v>
      </c>
      <c r="AU123" s="182" t="s">
        <v>81</v>
      </c>
      <c r="AY123" s="18" t="s">
        <v>130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81</v>
      </c>
      <c r="BK123" s="183">
        <f>ROUND(I123*H123,2)</f>
        <v>0</v>
      </c>
      <c r="BL123" s="18" t="s">
        <v>155</v>
      </c>
      <c r="BM123" s="182" t="s">
        <v>165</v>
      </c>
    </row>
    <row r="124" s="2" customFormat="1">
      <c r="A124" s="37"/>
      <c r="B124" s="38"/>
      <c r="C124" s="37"/>
      <c r="D124" s="184" t="s">
        <v>140</v>
      </c>
      <c r="E124" s="37"/>
      <c r="F124" s="185" t="s">
        <v>1423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140</v>
      </c>
      <c r="AU124" s="18" t="s">
        <v>81</v>
      </c>
    </row>
    <row r="125" s="2" customFormat="1" ht="16.5" customHeight="1">
      <c r="A125" s="37"/>
      <c r="B125" s="170"/>
      <c r="C125" s="171" t="s">
        <v>155</v>
      </c>
      <c r="D125" s="171" t="s">
        <v>133</v>
      </c>
      <c r="E125" s="172" t="s">
        <v>1424</v>
      </c>
      <c r="F125" s="173" t="s">
        <v>1425</v>
      </c>
      <c r="G125" s="174" t="s">
        <v>590</v>
      </c>
      <c r="H125" s="175">
        <v>4</v>
      </c>
      <c r="I125" s="176"/>
      <c r="J125" s="177">
        <f>ROUND(I125*H125,2)</f>
        <v>0</v>
      </c>
      <c r="K125" s="173" t="s">
        <v>1419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81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177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1425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81</v>
      </c>
    </row>
    <row r="127" s="2" customFormat="1" ht="16.5" customHeight="1">
      <c r="A127" s="37"/>
      <c r="B127" s="170"/>
      <c r="C127" s="171" t="s">
        <v>129</v>
      </c>
      <c r="D127" s="171" t="s">
        <v>133</v>
      </c>
      <c r="E127" s="172" t="s">
        <v>1426</v>
      </c>
      <c r="F127" s="173" t="s">
        <v>1427</v>
      </c>
      <c r="G127" s="174" t="s">
        <v>590</v>
      </c>
      <c r="H127" s="175">
        <v>1</v>
      </c>
      <c r="I127" s="176"/>
      <c r="J127" s="177">
        <f>ROUND(I127*H127,2)</f>
        <v>0</v>
      </c>
      <c r="K127" s="173" t="s">
        <v>1419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81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187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1427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81</v>
      </c>
    </row>
    <row r="129" s="2" customFormat="1" ht="21.75" customHeight="1">
      <c r="A129" s="37"/>
      <c r="B129" s="170"/>
      <c r="C129" s="171" t="s">
        <v>165</v>
      </c>
      <c r="D129" s="171" t="s">
        <v>133</v>
      </c>
      <c r="E129" s="172" t="s">
        <v>1428</v>
      </c>
      <c r="F129" s="173" t="s">
        <v>1429</v>
      </c>
      <c r="G129" s="174" t="s">
        <v>590</v>
      </c>
      <c r="H129" s="175">
        <v>4</v>
      </c>
      <c r="I129" s="176"/>
      <c r="J129" s="177">
        <f>ROUND(I129*H129,2)</f>
        <v>0</v>
      </c>
      <c r="K129" s="173" t="s">
        <v>1419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81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8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1429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81</v>
      </c>
    </row>
    <row r="131" s="2" customFormat="1" ht="21.75" customHeight="1">
      <c r="A131" s="37"/>
      <c r="B131" s="170"/>
      <c r="C131" s="171" t="s">
        <v>172</v>
      </c>
      <c r="D131" s="171" t="s">
        <v>133</v>
      </c>
      <c r="E131" s="172" t="s">
        <v>1430</v>
      </c>
      <c r="F131" s="173" t="s">
        <v>1431</v>
      </c>
      <c r="G131" s="174" t="s">
        <v>590</v>
      </c>
      <c r="H131" s="175">
        <v>1</v>
      </c>
      <c r="I131" s="176"/>
      <c r="J131" s="177">
        <f>ROUND(I131*H131,2)</f>
        <v>0</v>
      </c>
      <c r="K131" s="173" t="s">
        <v>1419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81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316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1431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81</v>
      </c>
    </row>
    <row r="133" s="2" customFormat="1" ht="21.75" customHeight="1">
      <c r="A133" s="37"/>
      <c r="B133" s="170"/>
      <c r="C133" s="171" t="s">
        <v>177</v>
      </c>
      <c r="D133" s="171" t="s">
        <v>133</v>
      </c>
      <c r="E133" s="172" t="s">
        <v>1432</v>
      </c>
      <c r="F133" s="173" t="s">
        <v>1433</v>
      </c>
      <c r="G133" s="174" t="s">
        <v>590</v>
      </c>
      <c r="H133" s="175">
        <v>4</v>
      </c>
      <c r="I133" s="176"/>
      <c r="J133" s="177">
        <f>ROUND(I133*H133,2)</f>
        <v>0</v>
      </c>
      <c r="K133" s="173" t="s">
        <v>1419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81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332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1433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81</v>
      </c>
    </row>
    <row r="135" s="2" customFormat="1" ht="21.75" customHeight="1">
      <c r="A135" s="37"/>
      <c r="B135" s="170"/>
      <c r="C135" s="171" t="s">
        <v>182</v>
      </c>
      <c r="D135" s="171" t="s">
        <v>133</v>
      </c>
      <c r="E135" s="172" t="s">
        <v>1434</v>
      </c>
      <c r="F135" s="173" t="s">
        <v>1435</v>
      </c>
      <c r="G135" s="174" t="s">
        <v>590</v>
      </c>
      <c r="H135" s="175">
        <v>1</v>
      </c>
      <c r="I135" s="176"/>
      <c r="J135" s="177">
        <f>ROUND(I135*H135,2)</f>
        <v>0</v>
      </c>
      <c r="K135" s="173" t="s">
        <v>1419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81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348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1435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81</v>
      </c>
    </row>
    <row r="137" s="2" customFormat="1" ht="16.5" customHeight="1">
      <c r="A137" s="37"/>
      <c r="B137" s="170"/>
      <c r="C137" s="171" t="s">
        <v>187</v>
      </c>
      <c r="D137" s="171" t="s">
        <v>133</v>
      </c>
      <c r="E137" s="172" t="s">
        <v>1436</v>
      </c>
      <c r="F137" s="173" t="s">
        <v>1437</v>
      </c>
      <c r="G137" s="174" t="s">
        <v>382</v>
      </c>
      <c r="H137" s="175">
        <v>1.3999999999999999</v>
      </c>
      <c r="I137" s="176"/>
      <c r="J137" s="177">
        <f>ROUND(I137*H137,2)</f>
        <v>0</v>
      </c>
      <c r="K137" s="173" t="s">
        <v>1438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81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361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1437</v>
      </c>
      <c r="G138" s="37"/>
      <c r="H138" s="37"/>
      <c r="I138" s="186"/>
      <c r="J138" s="37"/>
      <c r="K138" s="37"/>
      <c r="L138" s="38"/>
      <c r="M138" s="191"/>
      <c r="N138" s="192"/>
      <c r="O138" s="193"/>
      <c r="P138" s="193"/>
      <c r="Q138" s="193"/>
      <c r="R138" s="193"/>
      <c r="S138" s="193"/>
      <c r="T138" s="19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81</v>
      </c>
    </row>
    <row r="139" s="2" customFormat="1" ht="6.96" customHeight="1">
      <c r="A139" s="37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38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1439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ROUND((SUM(BE121:BE190)),  2)</f>
        <v>0</v>
      </c>
      <c r="G33" s="37"/>
      <c r="H33" s="37"/>
      <c r="I33" s="127">
        <v>0.20999999999999999</v>
      </c>
      <c r="J33" s="126">
        <f>ROUND(((SUM(BE121:BE190))*I33),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ROUND((SUM(BF121:BF190)),  2)</f>
        <v>0</v>
      </c>
      <c r="G34" s="37"/>
      <c r="H34" s="37"/>
      <c r="I34" s="127">
        <v>0.12</v>
      </c>
      <c r="J34" s="126">
        <f>ROUND(((SUM(BF121:BF190))*I34),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ROUND((SUM(BG121:BG190)),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ROUND((SUM(BH121:BH190)),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ROUND((SUM(BI121:BI190)),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802.2 - Sadové úpravy - výsadby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1416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1440</v>
      </c>
      <c r="E98" s="141"/>
      <c r="F98" s="141"/>
      <c r="G98" s="141"/>
      <c r="H98" s="141"/>
      <c r="I98" s="141"/>
      <c r="J98" s="142">
        <f>J139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1441</v>
      </c>
      <c r="E99" s="141"/>
      <c r="F99" s="141"/>
      <c r="G99" s="141"/>
      <c r="H99" s="141"/>
      <c r="I99" s="141"/>
      <c r="J99" s="142">
        <f>J166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1442</v>
      </c>
      <c r="E100" s="141"/>
      <c r="F100" s="141"/>
      <c r="G100" s="141"/>
      <c r="H100" s="141"/>
      <c r="I100" s="141"/>
      <c r="J100" s="142">
        <f>J169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1443</v>
      </c>
      <c r="E101" s="141"/>
      <c r="F101" s="141"/>
      <c r="G101" s="141"/>
      <c r="H101" s="141"/>
      <c r="I101" s="141"/>
      <c r="J101" s="142">
        <f>J190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115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Revitalizace ul. Šumavská - I. etapa - část A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 802.2 - Sadové úpravy - výsadby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31" t="s">
        <v>22</v>
      </c>
      <c r="J115" s="68" t="str">
        <f>IF(J12="","",J12)</f>
        <v>17. 12. 2024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31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116</v>
      </c>
      <c r="D120" s="150" t="s">
        <v>58</v>
      </c>
      <c r="E120" s="150" t="s">
        <v>54</v>
      </c>
      <c r="F120" s="150" t="s">
        <v>55</v>
      </c>
      <c r="G120" s="150" t="s">
        <v>117</v>
      </c>
      <c r="H120" s="150" t="s">
        <v>118</v>
      </c>
      <c r="I120" s="150" t="s">
        <v>119</v>
      </c>
      <c r="J120" s="150" t="s">
        <v>107</v>
      </c>
      <c r="K120" s="151" t="s">
        <v>120</v>
      </c>
      <c r="L120" s="152"/>
      <c r="M120" s="85" t="s">
        <v>1</v>
      </c>
      <c r="N120" s="86" t="s">
        <v>37</v>
      </c>
      <c r="O120" s="86" t="s">
        <v>121</v>
      </c>
      <c r="P120" s="86" t="s">
        <v>122</v>
      </c>
      <c r="Q120" s="86" t="s">
        <v>123</v>
      </c>
      <c r="R120" s="86" t="s">
        <v>124</v>
      </c>
      <c r="S120" s="86" t="s">
        <v>125</v>
      </c>
      <c r="T120" s="87" t="s">
        <v>126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127</v>
      </c>
      <c r="D121" s="37"/>
      <c r="E121" s="37"/>
      <c r="F121" s="37"/>
      <c r="G121" s="37"/>
      <c r="H121" s="37"/>
      <c r="I121" s="37"/>
      <c r="J121" s="153">
        <f>BK121</f>
        <v>0</v>
      </c>
      <c r="K121" s="37"/>
      <c r="L121" s="38"/>
      <c r="M121" s="88"/>
      <c r="N121" s="72"/>
      <c r="O121" s="89"/>
      <c r="P121" s="154">
        <f>P122+P139+P166+P169+P190</f>
        <v>0</v>
      </c>
      <c r="Q121" s="89"/>
      <c r="R121" s="154">
        <f>R122+R139+R166+R169+R190</f>
        <v>0</v>
      </c>
      <c r="S121" s="89"/>
      <c r="T121" s="155">
        <f>T122+T139+T166+T169+T190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109</v>
      </c>
      <c r="BK121" s="156">
        <f>BK122+BK139+BK166+BK169+BK190</f>
        <v>0</v>
      </c>
    </row>
    <row r="122" s="12" customFormat="1" ht="25.92" customHeight="1">
      <c r="A122" s="12"/>
      <c r="B122" s="157"/>
      <c r="C122" s="12"/>
      <c r="D122" s="158" t="s">
        <v>72</v>
      </c>
      <c r="E122" s="159" t="s">
        <v>81</v>
      </c>
      <c r="F122" s="159" t="s">
        <v>230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SUM(P123:P138)</f>
        <v>0</v>
      </c>
      <c r="Q122" s="163"/>
      <c r="R122" s="164">
        <f>SUM(R123:R138)</f>
        <v>0</v>
      </c>
      <c r="S122" s="163"/>
      <c r="T122" s="165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81</v>
      </c>
      <c r="AT122" s="166" t="s">
        <v>72</v>
      </c>
      <c r="AU122" s="166" t="s">
        <v>73</v>
      </c>
      <c r="AY122" s="158" t="s">
        <v>130</v>
      </c>
      <c r="BK122" s="167">
        <f>SUM(BK123:BK138)</f>
        <v>0</v>
      </c>
    </row>
    <row r="123" s="2" customFormat="1" ht="21.75" customHeight="1">
      <c r="A123" s="37"/>
      <c r="B123" s="170"/>
      <c r="C123" s="171" t="s">
        <v>81</v>
      </c>
      <c r="D123" s="171" t="s">
        <v>133</v>
      </c>
      <c r="E123" s="172" t="s">
        <v>1444</v>
      </c>
      <c r="F123" s="173" t="s">
        <v>1445</v>
      </c>
      <c r="G123" s="174" t="s">
        <v>590</v>
      </c>
      <c r="H123" s="175">
        <v>19</v>
      </c>
      <c r="I123" s="176"/>
      <c r="J123" s="177">
        <f>ROUND(I123*H123,2)</f>
        <v>0</v>
      </c>
      <c r="K123" s="173" t="s">
        <v>1419</v>
      </c>
      <c r="L123" s="38"/>
      <c r="M123" s="178" t="s">
        <v>1</v>
      </c>
      <c r="N123" s="179" t="s">
        <v>38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155</v>
      </c>
      <c r="AT123" s="182" t="s">
        <v>133</v>
      </c>
      <c r="AU123" s="182" t="s">
        <v>81</v>
      </c>
      <c r="AY123" s="18" t="s">
        <v>130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81</v>
      </c>
      <c r="BK123" s="183">
        <f>ROUND(I123*H123,2)</f>
        <v>0</v>
      </c>
      <c r="BL123" s="18" t="s">
        <v>155</v>
      </c>
      <c r="BM123" s="182" t="s">
        <v>83</v>
      </c>
    </row>
    <row r="124" s="2" customFormat="1">
      <c r="A124" s="37"/>
      <c r="B124" s="38"/>
      <c r="C124" s="37"/>
      <c r="D124" s="184" t="s">
        <v>140</v>
      </c>
      <c r="E124" s="37"/>
      <c r="F124" s="185" t="s">
        <v>1445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140</v>
      </c>
      <c r="AU124" s="18" t="s">
        <v>81</v>
      </c>
    </row>
    <row r="125" s="2" customFormat="1" ht="16.5" customHeight="1">
      <c r="A125" s="37"/>
      <c r="B125" s="170"/>
      <c r="C125" s="171" t="s">
        <v>83</v>
      </c>
      <c r="D125" s="171" t="s">
        <v>133</v>
      </c>
      <c r="E125" s="172" t="s">
        <v>1446</v>
      </c>
      <c r="F125" s="173" t="s">
        <v>1447</v>
      </c>
      <c r="G125" s="174" t="s">
        <v>590</v>
      </c>
      <c r="H125" s="175">
        <v>19</v>
      </c>
      <c r="I125" s="176"/>
      <c r="J125" s="177">
        <f>ROUND(I125*H125,2)</f>
        <v>0</v>
      </c>
      <c r="K125" s="173" t="s">
        <v>1419</v>
      </c>
      <c r="L125" s="38"/>
      <c r="M125" s="178" t="s">
        <v>1</v>
      </c>
      <c r="N125" s="179" t="s">
        <v>38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155</v>
      </c>
      <c r="AT125" s="182" t="s">
        <v>133</v>
      </c>
      <c r="AU125" s="182" t="s">
        <v>81</v>
      </c>
      <c r="AY125" s="18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81</v>
      </c>
      <c r="BK125" s="183">
        <f>ROUND(I125*H125,2)</f>
        <v>0</v>
      </c>
      <c r="BL125" s="18" t="s">
        <v>155</v>
      </c>
      <c r="BM125" s="182" t="s">
        <v>155</v>
      </c>
    </row>
    <row r="126" s="2" customFormat="1">
      <c r="A126" s="37"/>
      <c r="B126" s="38"/>
      <c r="C126" s="37"/>
      <c r="D126" s="184" t="s">
        <v>140</v>
      </c>
      <c r="E126" s="37"/>
      <c r="F126" s="185" t="s">
        <v>1447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140</v>
      </c>
      <c r="AU126" s="18" t="s">
        <v>81</v>
      </c>
    </row>
    <row r="127" s="2" customFormat="1" ht="16.5" customHeight="1">
      <c r="A127" s="37"/>
      <c r="B127" s="170"/>
      <c r="C127" s="171" t="s">
        <v>149</v>
      </c>
      <c r="D127" s="171" t="s">
        <v>133</v>
      </c>
      <c r="E127" s="172" t="s">
        <v>1436</v>
      </c>
      <c r="F127" s="173" t="s">
        <v>1448</v>
      </c>
      <c r="G127" s="174" t="s">
        <v>233</v>
      </c>
      <c r="H127" s="175">
        <v>7</v>
      </c>
      <c r="I127" s="176"/>
      <c r="J127" s="177">
        <f>ROUND(I127*H127,2)</f>
        <v>0</v>
      </c>
      <c r="K127" s="173" t="s">
        <v>1438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81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165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1448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81</v>
      </c>
    </row>
    <row r="129" s="2" customFormat="1" ht="16.5" customHeight="1">
      <c r="A129" s="37"/>
      <c r="B129" s="170"/>
      <c r="C129" s="171" t="s">
        <v>155</v>
      </c>
      <c r="D129" s="171" t="s">
        <v>133</v>
      </c>
      <c r="E129" s="172" t="s">
        <v>1449</v>
      </c>
      <c r="F129" s="173" t="s">
        <v>1450</v>
      </c>
      <c r="G129" s="174" t="s">
        <v>590</v>
      </c>
      <c r="H129" s="175">
        <v>14</v>
      </c>
      <c r="I129" s="176"/>
      <c r="J129" s="177">
        <f>ROUND(I129*H129,2)</f>
        <v>0</v>
      </c>
      <c r="K129" s="173" t="s">
        <v>1419</v>
      </c>
      <c r="L129" s="38"/>
      <c r="M129" s="178" t="s">
        <v>1</v>
      </c>
      <c r="N129" s="179" t="s">
        <v>38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155</v>
      </c>
      <c r="AT129" s="182" t="s">
        <v>133</v>
      </c>
      <c r="AU129" s="182" t="s">
        <v>81</v>
      </c>
      <c r="AY129" s="18" t="s">
        <v>130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81</v>
      </c>
      <c r="BK129" s="183">
        <f>ROUND(I129*H129,2)</f>
        <v>0</v>
      </c>
      <c r="BL129" s="18" t="s">
        <v>155</v>
      </c>
      <c r="BM129" s="182" t="s">
        <v>177</v>
      </c>
    </row>
    <row r="130" s="2" customFormat="1">
      <c r="A130" s="37"/>
      <c r="B130" s="38"/>
      <c r="C130" s="37"/>
      <c r="D130" s="184" t="s">
        <v>140</v>
      </c>
      <c r="E130" s="37"/>
      <c r="F130" s="185" t="s">
        <v>1450</v>
      </c>
      <c r="G130" s="37"/>
      <c r="H130" s="37"/>
      <c r="I130" s="186"/>
      <c r="J130" s="37"/>
      <c r="K130" s="37"/>
      <c r="L130" s="38"/>
      <c r="M130" s="187"/>
      <c r="N130" s="188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140</v>
      </c>
      <c r="AU130" s="18" t="s">
        <v>81</v>
      </c>
    </row>
    <row r="131" s="2" customFormat="1" ht="21.75" customHeight="1">
      <c r="A131" s="37"/>
      <c r="B131" s="170"/>
      <c r="C131" s="171" t="s">
        <v>129</v>
      </c>
      <c r="D131" s="171" t="s">
        <v>133</v>
      </c>
      <c r="E131" s="172" t="s">
        <v>1451</v>
      </c>
      <c r="F131" s="173" t="s">
        <v>1452</v>
      </c>
      <c r="G131" s="174" t="s">
        <v>590</v>
      </c>
      <c r="H131" s="175">
        <v>5</v>
      </c>
      <c r="I131" s="176"/>
      <c r="J131" s="177">
        <f>ROUND(I131*H131,2)</f>
        <v>0</v>
      </c>
      <c r="K131" s="173" t="s">
        <v>1419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81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187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1452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81</v>
      </c>
    </row>
    <row r="133" s="2" customFormat="1" ht="16.5" customHeight="1">
      <c r="A133" s="37"/>
      <c r="B133" s="170"/>
      <c r="C133" s="171" t="s">
        <v>165</v>
      </c>
      <c r="D133" s="171" t="s">
        <v>133</v>
      </c>
      <c r="E133" s="172" t="s">
        <v>1453</v>
      </c>
      <c r="F133" s="173" t="s">
        <v>1454</v>
      </c>
      <c r="G133" s="174" t="s">
        <v>233</v>
      </c>
      <c r="H133" s="175">
        <v>12.16</v>
      </c>
      <c r="I133" s="176"/>
      <c r="J133" s="177">
        <f>ROUND(I133*H133,2)</f>
        <v>0</v>
      </c>
      <c r="K133" s="173" t="s">
        <v>1419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155</v>
      </c>
      <c r="AT133" s="182" t="s">
        <v>133</v>
      </c>
      <c r="AU133" s="182" t="s">
        <v>81</v>
      </c>
      <c r="AY133" s="18" t="s">
        <v>130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155</v>
      </c>
      <c r="BM133" s="182" t="s">
        <v>8</v>
      </c>
    </row>
    <row r="134" s="2" customFormat="1">
      <c r="A134" s="37"/>
      <c r="B134" s="38"/>
      <c r="C134" s="37"/>
      <c r="D134" s="184" t="s">
        <v>140</v>
      </c>
      <c r="E134" s="37"/>
      <c r="F134" s="185" t="s">
        <v>1454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140</v>
      </c>
      <c r="AU134" s="18" t="s">
        <v>81</v>
      </c>
    </row>
    <row r="135" s="2" customFormat="1" ht="16.5" customHeight="1">
      <c r="A135" s="37"/>
      <c r="B135" s="170"/>
      <c r="C135" s="171" t="s">
        <v>172</v>
      </c>
      <c r="D135" s="171" t="s">
        <v>133</v>
      </c>
      <c r="E135" s="172" t="s">
        <v>1455</v>
      </c>
      <c r="F135" s="173" t="s">
        <v>1456</v>
      </c>
      <c r="G135" s="174" t="s">
        <v>382</v>
      </c>
      <c r="H135" s="175">
        <v>0.001</v>
      </c>
      <c r="I135" s="176"/>
      <c r="J135" s="177">
        <f>ROUND(I135*H135,2)</f>
        <v>0</v>
      </c>
      <c r="K135" s="173" t="s">
        <v>1419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81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316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1456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81</v>
      </c>
    </row>
    <row r="137" s="2" customFormat="1" ht="16.5" customHeight="1">
      <c r="A137" s="37"/>
      <c r="B137" s="170"/>
      <c r="C137" s="171" t="s">
        <v>177</v>
      </c>
      <c r="D137" s="171" t="s">
        <v>133</v>
      </c>
      <c r="E137" s="172" t="s">
        <v>1457</v>
      </c>
      <c r="F137" s="173" t="s">
        <v>1458</v>
      </c>
      <c r="G137" s="174" t="s">
        <v>304</v>
      </c>
      <c r="H137" s="175">
        <v>1.6100000000000001</v>
      </c>
      <c r="I137" s="176"/>
      <c r="J137" s="177">
        <f>ROUND(I137*H137,2)</f>
        <v>0</v>
      </c>
      <c r="K137" s="173" t="s">
        <v>1419</v>
      </c>
      <c r="L137" s="38"/>
      <c r="M137" s="178" t="s">
        <v>1</v>
      </c>
      <c r="N137" s="179" t="s">
        <v>38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155</v>
      </c>
      <c r="AT137" s="182" t="s">
        <v>133</v>
      </c>
      <c r="AU137" s="182" t="s">
        <v>81</v>
      </c>
      <c r="AY137" s="18" t="s">
        <v>130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81</v>
      </c>
      <c r="BK137" s="183">
        <f>ROUND(I137*H137,2)</f>
        <v>0</v>
      </c>
      <c r="BL137" s="18" t="s">
        <v>155</v>
      </c>
      <c r="BM137" s="182" t="s">
        <v>332</v>
      </c>
    </row>
    <row r="138" s="2" customFormat="1">
      <c r="A138" s="37"/>
      <c r="B138" s="38"/>
      <c r="C138" s="37"/>
      <c r="D138" s="184" t="s">
        <v>140</v>
      </c>
      <c r="E138" s="37"/>
      <c r="F138" s="185" t="s">
        <v>1458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140</v>
      </c>
      <c r="AU138" s="18" t="s">
        <v>81</v>
      </c>
    </row>
    <row r="139" s="12" customFormat="1" ht="25.92" customHeight="1">
      <c r="A139" s="12"/>
      <c r="B139" s="157"/>
      <c r="C139" s="12"/>
      <c r="D139" s="158" t="s">
        <v>72</v>
      </c>
      <c r="E139" s="159" t="s">
        <v>1459</v>
      </c>
      <c r="F139" s="159" t="s">
        <v>1459</v>
      </c>
      <c r="G139" s="12"/>
      <c r="H139" s="12"/>
      <c r="I139" s="160"/>
      <c r="J139" s="161">
        <f>BK139</f>
        <v>0</v>
      </c>
      <c r="K139" s="12"/>
      <c r="L139" s="157"/>
      <c r="M139" s="162"/>
      <c r="N139" s="163"/>
      <c r="O139" s="163"/>
      <c r="P139" s="164">
        <f>SUM(P140:P165)</f>
        <v>0</v>
      </c>
      <c r="Q139" s="163"/>
      <c r="R139" s="164">
        <f>SUM(R140:R165)</f>
        <v>0</v>
      </c>
      <c r="S139" s="163"/>
      <c r="T139" s="165">
        <f>SUM(T140:T165)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81</v>
      </c>
      <c r="AT139" s="166" t="s">
        <v>72</v>
      </c>
      <c r="AU139" s="166" t="s">
        <v>73</v>
      </c>
      <c r="AY139" s="158" t="s">
        <v>130</v>
      </c>
      <c r="BK139" s="167">
        <f>SUM(BK140:BK165)</f>
        <v>0</v>
      </c>
    </row>
    <row r="140" s="2" customFormat="1" ht="24.15" customHeight="1">
      <c r="A140" s="37"/>
      <c r="B140" s="170"/>
      <c r="C140" s="171" t="s">
        <v>182</v>
      </c>
      <c r="D140" s="171" t="s">
        <v>133</v>
      </c>
      <c r="E140" s="172" t="s">
        <v>1460</v>
      </c>
      <c r="F140" s="173" t="s">
        <v>1461</v>
      </c>
      <c r="G140" s="174" t="s">
        <v>590</v>
      </c>
      <c r="H140" s="175">
        <v>2</v>
      </c>
      <c r="I140" s="176"/>
      <c r="J140" s="177">
        <f>ROUND(I140*H140,2)</f>
        <v>0</v>
      </c>
      <c r="K140" s="173" t="s">
        <v>1438</v>
      </c>
      <c r="L140" s="38"/>
      <c r="M140" s="178" t="s">
        <v>1</v>
      </c>
      <c r="N140" s="179" t="s">
        <v>38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155</v>
      </c>
      <c r="AT140" s="182" t="s">
        <v>133</v>
      </c>
      <c r="AU140" s="182" t="s">
        <v>81</v>
      </c>
      <c r="AY140" s="18" t="s">
        <v>130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81</v>
      </c>
      <c r="BK140" s="183">
        <f>ROUND(I140*H140,2)</f>
        <v>0</v>
      </c>
      <c r="BL140" s="18" t="s">
        <v>155</v>
      </c>
      <c r="BM140" s="182" t="s">
        <v>348</v>
      </c>
    </row>
    <row r="141" s="2" customFormat="1">
      <c r="A141" s="37"/>
      <c r="B141" s="38"/>
      <c r="C141" s="37"/>
      <c r="D141" s="184" t="s">
        <v>140</v>
      </c>
      <c r="E141" s="37"/>
      <c r="F141" s="185" t="s">
        <v>1461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140</v>
      </c>
      <c r="AU141" s="18" t="s">
        <v>81</v>
      </c>
    </row>
    <row r="142" s="2" customFormat="1" ht="24.15" customHeight="1">
      <c r="A142" s="37"/>
      <c r="B142" s="170"/>
      <c r="C142" s="171" t="s">
        <v>187</v>
      </c>
      <c r="D142" s="171" t="s">
        <v>133</v>
      </c>
      <c r="E142" s="172" t="s">
        <v>1462</v>
      </c>
      <c r="F142" s="173" t="s">
        <v>1463</v>
      </c>
      <c r="G142" s="174" t="s">
        <v>590</v>
      </c>
      <c r="H142" s="175">
        <v>4</v>
      </c>
      <c r="I142" s="176"/>
      <c r="J142" s="177">
        <f>ROUND(I142*H142,2)</f>
        <v>0</v>
      </c>
      <c r="K142" s="173" t="s">
        <v>1438</v>
      </c>
      <c r="L142" s="38"/>
      <c r="M142" s="178" t="s">
        <v>1</v>
      </c>
      <c r="N142" s="179" t="s">
        <v>38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155</v>
      </c>
      <c r="AT142" s="182" t="s">
        <v>133</v>
      </c>
      <c r="AU142" s="182" t="s">
        <v>81</v>
      </c>
      <c r="AY142" s="18" t="s">
        <v>130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81</v>
      </c>
      <c r="BK142" s="183">
        <f>ROUND(I142*H142,2)</f>
        <v>0</v>
      </c>
      <c r="BL142" s="18" t="s">
        <v>155</v>
      </c>
      <c r="BM142" s="182" t="s">
        <v>361</v>
      </c>
    </row>
    <row r="143" s="2" customFormat="1">
      <c r="A143" s="37"/>
      <c r="B143" s="38"/>
      <c r="C143" s="37"/>
      <c r="D143" s="184" t="s">
        <v>140</v>
      </c>
      <c r="E143" s="37"/>
      <c r="F143" s="185" t="s">
        <v>1463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140</v>
      </c>
      <c r="AU143" s="18" t="s">
        <v>81</v>
      </c>
    </row>
    <row r="144" s="2" customFormat="1" ht="21.75" customHeight="1">
      <c r="A144" s="37"/>
      <c r="B144" s="170"/>
      <c r="C144" s="171" t="s">
        <v>194</v>
      </c>
      <c r="D144" s="171" t="s">
        <v>133</v>
      </c>
      <c r="E144" s="172" t="s">
        <v>1464</v>
      </c>
      <c r="F144" s="173" t="s">
        <v>1465</v>
      </c>
      <c r="G144" s="174" t="s">
        <v>590</v>
      </c>
      <c r="H144" s="175">
        <v>6</v>
      </c>
      <c r="I144" s="176"/>
      <c r="J144" s="177">
        <f>ROUND(I144*H144,2)</f>
        <v>0</v>
      </c>
      <c r="K144" s="173" t="s">
        <v>1438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155</v>
      </c>
      <c r="AT144" s="182" t="s">
        <v>133</v>
      </c>
      <c r="AU144" s="182" t="s">
        <v>81</v>
      </c>
      <c r="AY144" s="18" t="s">
        <v>130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155</v>
      </c>
      <c r="BM144" s="182" t="s">
        <v>379</v>
      </c>
    </row>
    <row r="145" s="2" customFormat="1">
      <c r="A145" s="37"/>
      <c r="B145" s="38"/>
      <c r="C145" s="37"/>
      <c r="D145" s="184" t="s">
        <v>140</v>
      </c>
      <c r="E145" s="37"/>
      <c r="F145" s="185" t="s">
        <v>1465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140</v>
      </c>
      <c r="AU145" s="18" t="s">
        <v>81</v>
      </c>
    </row>
    <row r="146" s="2" customFormat="1" ht="24.15" customHeight="1">
      <c r="A146" s="37"/>
      <c r="B146" s="170"/>
      <c r="C146" s="171" t="s">
        <v>8</v>
      </c>
      <c r="D146" s="171" t="s">
        <v>133</v>
      </c>
      <c r="E146" s="172" t="s">
        <v>1466</v>
      </c>
      <c r="F146" s="173" t="s">
        <v>1467</v>
      </c>
      <c r="G146" s="174" t="s">
        <v>590</v>
      </c>
      <c r="H146" s="175">
        <v>2</v>
      </c>
      <c r="I146" s="176"/>
      <c r="J146" s="177">
        <f>ROUND(I146*H146,2)</f>
        <v>0</v>
      </c>
      <c r="K146" s="173" t="s">
        <v>1438</v>
      </c>
      <c r="L146" s="38"/>
      <c r="M146" s="178" t="s">
        <v>1</v>
      </c>
      <c r="N146" s="179" t="s">
        <v>38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155</v>
      </c>
      <c r="AT146" s="182" t="s">
        <v>133</v>
      </c>
      <c r="AU146" s="182" t="s">
        <v>81</v>
      </c>
      <c r="AY146" s="18" t="s">
        <v>130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81</v>
      </c>
      <c r="BK146" s="183">
        <f>ROUND(I146*H146,2)</f>
        <v>0</v>
      </c>
      <c r="BL146" s="18" t="s">
        <v>155</v>
      </c>
      <c r="BM146" s="182" t="s">
        <v>393</v>
      </c>
    </row>
    <row r="147" s="2" customFormat="1">
      <c r="A147" s="37"/>
      <c r="B147" s="38"/>
      <c r="C147" s="37"/>
      <c r="D147" s="184" t="s">
        <v>140</v>
      </c>
      <c r="E147" s="37"/>
      <c r="F147" s="185" t="s">
        <v>1467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140</v>
      </c>
      <c r="AU147" s="18" t="s">
        <v>81</v>
      </c>
    </row>
    <row r="148" s="2" customFormat="1" ht="16.5" customHeight="1">
      <c r="A148" s="37"/>
      <c r="B148" s="170"/>
      <c r="C148" s="171" t="s">
        <v>205</v>
      </c>
      <c r="D148" s="171" t="s">
        <v>133</v>
      </c>
      <c r="E148" s="172" t="s">
        <v>1468</v>
      </c>
      <c r="F148" s="173" t="s">
        <v>1469</v>
      </c>
      <c r="G148" s="174" t="s">
        <v>590</v>
      </c>
      <c r="H148" s="175">
        <v>5</v>
      </c>
      <c r="I148" s="176"/>
      <c r="J148" s="177">
        <f>ROUND(I148*H148,2)</f>
        <v>0</v>
      </c>
      <c r="K148" s="173" t="s">
        <v>1438</v>
      </c>
      <c r="L148" s="38"/>
      <c r="M148" s="178" t="s">
        <v>1</v>
      </c>
      <c r="N148" s="179" t="s">
        <v>38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155</v>
      </c>
      <c r="AT148" s="182" t="s">
        <v>133</v>
      </c>
      <c r="AU148" s="182" t="s">
        <v>81</v>
      </c>
      <c r="AY148" s="18" t="s">
        <v>130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81</v>
      </c>
      <c r="BK148" s="183">
        <f>ROUND(I148*H148,2)</f>
        <v>0</v>
      </c>
      <c r="BL148" s="18" t="s">
        <v>155</v>
      </c>
      <c r="BM148" s="182" t="s">
        <v>412</v>
      </c>
    </row>
    <row r="149" s="2" customFormat="1">
      <c r="A149" s="37"/>
      <c r="B149" s="38"/>
      <c r="C149" s="37"/>
      <c r="D149" s="184" t="s">
        <v>140</v>
      </c>
      <c r="E149" s="37"/>
      <c r="F149" s="185" t="s">
        <v>1469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140</v>
      </c>
      <c r="AU149" s="18" t="s">
        <v>81</v>
      </c>
    </row>
    <row r="150" s="2" customFormat="1" ht="16.5" customHeight="1">
      <c r="A150" s="37"/>
      <c r="B150" s="170"/>
      <c r="C150" s="171" t="s">
        <v>316</v>
      </c>
      <c r="D150" s="171" t="s">
        <v>133</v>
      </c>
      <c r="E150" s="172" t="s">
        <v>1470</v>
      </c>
      <c r="F150" s="173" t="s">
        <v>1471</v>
      </c>
      <c r="G150" s="174" t="s">
        <v>590</v>
      </c>
      <c r="H150" s="175">
        <v>42</v>
      </c>
      <c r="I150" s="176"/>
      <c r="J150" s="177">
        <f>ROUND(I150*H150,2)</f>
        <v>0</v>
      </c>
      <c r="K150" s="173" t="s">
        <v>1438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155</v>
      </c>
      <c r="AT150" s="182" t="s">
        <v>133</v>
      </c>
      <c r="AU150" s="182" t="s">
        <v>81</v>
      </c>
      <c r="AY150" s="18" t="s">
        <v>130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155</v>
      </c>
      <c r="BM150" s="182" t="s">
        <v>437</v>
      </c>
    </row>
    <row r="151" s="2" customFormat="1">
      <c r="A151" s="37"/>
      <c r="B151" s="38"/>
      <c r="C151" s="37"/>
      <c r="D151" s="184" t="s">
        <v>140</v>
      </c>
      <c r="E151" s="37"/>
      <c r="F151" s="185" t="s">
        <v>1471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140</v>
      </c>
      <c r="AU151" s="18" t="s">
        <v>81</v>
      </c>
    </row>
    <row r="152" s="2" customFormat="1" ht="16.5" customHeight="1">
      <c r="A152" s="37"/>
      <c r="B152" s="170"/>
      <c r="C152" s="171" t="s">
        <v>325</v>
      </c>
      <c r="D152" s="171" t="s">
        <v>133</v>
      </c>
      <c r="E152" s="172" t="s">
        <v>1472</v>
      </c>
      <c r="F152" s="173" t="s">
        <v>1473</v>
      </c>
      <c r="G152" s="174" t="s">
        <v>590</v>
      </c>
      <c r="H152" s="175">
        <v>5</v>
      </c>
      <c r="I152" s="176"/>
      <c r="J152" s="177">
        <f>ROUND(I152*H152,2)</f>
        <v>0</v>
      </c>
      <c r="K152" s="173" t="s">
        <v>1438</v>
      </c>
      <c r="L152" s="38"/>
      <c r="M152" s="178" t="s">
        <v>1</v>
      </c>
      <c r="N152" s="179" t="s">
        <v>38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155</v>
      </c>
      <c r="AT152" s="182" t="s">
        <v>133</v>
      </c>
      <c r="AU152" s="182" t="s">
        <v>81</v>
      </c>
      <c r="AY152" s="18" t="s">
        <v>130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81</v>
      </c>
      <c r="BK152" s="183">
        <f>ROUND(I152*H152,2)</f>
        <v>0</v>
      </c>
      <c r="BL152" s="18" t="s">
        <v>155</v>
      </c>
      <c r="BM152" s="182" t="s">
        <v>472</v>
      </c>
    </row>
    <row r="153" s="2" customFormat="1">
      <c r="A153" s="37"/>
      <c r="B153" s="38"/>
      <c r="C153" s="37"/>
      <c r="D153" s="184" t="s">
        <v>140</v>
      </c>
      <c r="E153" s="37"/>
      <c r="F153" s="185" t="s">
        <v>1473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140</v>
      </c>
      <c r="AU153" s="18" t="s">
        <v>81</v>
      </c>
    </row>
    <row r="154" s="2" customFormat="1" ht="16.5" customHeight="1">
      <c r="A154" s="37"/>
      <c r="B154" s="170"/>
      <c r="C154" s="171" t="s">
        <v>332</v>
      </c>
      <c r="D154" s="171" t="s">
        <v>133</v>
      </c>
      <c r="E154" s="172" t="s">
        <v>1474</v>
      </c>
      <c r="F154" s="173" t="s">
        <v>1475</v>
      </c>
      <c r="G154" s="174" t="s">
        <v>304</v>
      </c>
      <c r="H154" s="175">
        <v>1.6100000000000001</v>
      </c>
      <c r="I154" s="176"/>
      <c r="J154" s="177">
        <f>ROUND(I154*H154,2)</f>
        <v>0</v>
      </c>
      <c r="K154" s="173" t="s">
        <v>1419</v>
      </c>
      <c r="L154" s="38"/>
      <c r="M154" s="178" t="s">
        <v>1</v>
      </c>
      <c r="N154" s="179" t="s">
        <v>38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155</v>
      </c>
      <c r="AT154" s="182" t="s">
        <v>133</v>
      </c>
      <c r="AU154" s="182" t="s">
        <v>81</v>
      </c>
      <c r="AY154" s="18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81</v>
      </c>
      <c r="BK154" s="183">
        <f>ROUND(I154*H154,2)</f>
        <v>0</v>
      </c>
      <c r="BL154" s="18" t="s">
        <v>155</v>
      </c>
      <c r="BM154" s="182" t="s">
        <v>485</v>
      </c>
    </row>
    <row r="155" s="2" customFormat="1">
      <c r="A155" s="37"/>
      <c r="B155" s="38"/>
      <c r="C155" s="37"/>
      <c r="D155" s="184" t="s">
        <v>140</v>
      </c>
      <c r="E155" s="37"/>
      <c r="F155" s="185" t="s">
        <v>1475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140</v>
      </c>
      <c r="AU155" s="18" t="s">
        <v>81</v>
      </c>
    </row>
    <row r="156" s="2" customFormat="1" ht="16.5" customHeight="1">
      <c r="A156" s="37"/>
      <c r="B156" s="170"/>
      <c r="C156" s="171" t="s">
        <v>340</v>
      </c>
      <c r="D156" s="171" t="s">
        <v>133</v>
      </c>
      <c r="E156" s="172" t="s">
        <v>1476</v>
      </c>
      <c r="F156" s="173" t="s">
        <v>1477</v>
      </c>
      <c r="G156" s="174" t="s">
        <v>283</v>
      </c>
      <c r="H156" s="175">
        <v>33</v>
      </c>
      <c r="I156" s="176"/>
      <c r="J156" s="177">
        <f>ROUND(I156*H156,2)</f>
        <v>0</v>
      </c>
      <c r="K156" s="173" t="s">
        <v>1438</v>
      </c>
      <c r="L156" s="38"/>
      <c r="M156" s="178" t="s">
        <v>1</v>
      </c>
      <c r="N156" s="179" t="s">
        <v>38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155</v>
      </c>
      <c r="AT156" s="182" t="s">
        <v>133</v>
      </c>
      <c r="AU156" s="182" t="s">
        <v>81</v>
      </c>
      <c r="AY156" s="18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81</v>
      </c>
      <c r="BK156" s="183">
        <f>ROUND(I156*H156,2)</f>
        <v>0</v>
      </c>
      <c r="BL156" s="18" t="s">
        <v>155</v>
      </c>
      <c r="BM156" s="182" t="s">
        <v>502</v>
      </c>
    </row>
    <row r="157" s="2" customFormat="1">
      <c r="A157" s="37"/>
      <c r="B157" s="38"/>
      <c r="C157" s="37"/>
      <c r="D157" s="184" t="s">
        <v>140</v>
      </c>
      <c r="E157" s="37"/>
      <c r="F157" s="185" t="s">
        <v>1477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140</v>
      </c>
      <c r="AU157" s="18" t="s">
        <v>81</v>
      </c>
    </row>
    <row r="158" s="2" customFormat="1" ht="16.5" customHeight="1">
      <c r="A158" s="37"/>
      <c r="B158" s="170"/>
      <c r="C158" s="171" t="s">
        <v>348</v>
      </c>
      <c r="D158" s="171" t="s">
        <v>133</v>
      </c>
      <c r="E158" s="172" t="s">
        <v>1478</v>
      </c>
      <c r="F158" s="173" t="s">
        <v>1479</v>
      </c>
      <c r="G158" s="174" t="s">
        <v>590</v>
      </c>
      <c r="H158" s="175">
        <v>42</v>
      </c>
      <c r="I158" s="176"/>
      <c r="J158" s="177">
        <f>ROUND(I158*H158,2)</f>
        <v>0</v>
      </c>
      <c r="K158" s="173" t="s">
        <v>1438</v>
      </c>
      <c r="L158" s="38"/>
      <c r="M158" s="178" t="s">
        <v>1</v>
      </c>
      <c r="N158" s="179" t="s">
        <v>38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155</v>
      </c>
      <c r="AT158" s="182" t="s">
        <v>133</v>
      </c>
      <c r="AU158" s="182" t="s">
        <v>81</v>
      </c>
      <c r="AY158" s="18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81</v>
      </c>
      <c r="BK158" s="183">
        <f>ROUND(I158*H158,2)</f>
        <v>0</v>
      </c>
      <c r="BL158" s="18" t="s">
        <v>155</v>
      </c>
      <c r="BM158" s="182" t="s">
        <v>515</v>
      </c>
    </row>
    <row r="159" s="2" customFormat="1">
      <c r="A159" s="37"/>
      <c r="B159" s="38"/>
      <c r="C159" s="37"/>
      <c r="D159" s="184" t="s">
        <v>140</v>
      </c>
      <c r="E159" s="37"/>
      <c r="F159" s="185" t="s">
        <v>1479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140</v>
      </c>
      <c r="AU159" s="18" t="s">
        <v>81</v>
      </c>
    </row>
    <row r="160" s="2" customFormat="1" ht="16.5" customHeight="1">
      <c r="A160" s="37"/>
      <c r="B160" s="170"/>
      <c r="C160" s="171" t="s">
        <v>354</v>
      </c>
      <c r="D160" s="171" t="s">
        <v>133</v>
      </c>
      <c r="E160" s="172" t="s">
        <v>1480</v>
      </c>
      <c r="F160" s="173" t="s">
        <v>1481</v>
      </c>
      <c r="G160" s="174" t="s">
        <v>304</v>
      </c>
      <c r="H160" s="175">
        <v>4.75</v>
      </c>
      <c r="I160" s="176"/>
      <c r="J160" s="177">
        <f>ROUND(I160*H160,2)</f>
        <v>0</v>
      </c>
      <c r="K160" s="173" t="s">
        <v>1438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81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529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1481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81</v>
      </c>
    </row>
    <row r="162" s="2" customFormat="1" ht="16.5" customHeight="1">
      <c r="A162" s="37"/>
      <c r="B162" s="170"/>
      <c r="C162" s="171" t="s">
        <v>361</v>
      </c>
      <c r="D162" s="171" t="s">
        <v>133</v>
      </c>
      <c r="E162" s="172" t="s">
        <v>1482</v>
      </c>
      <c r="F162" s="173" t="s">
        <v>1483</v>
      </c>
      <c r="G162" s="174" t="s">
        <v>304</v>
      </c>
      <c r="H162" s="175">
        <v>1.216</v>
      </c>
      <c r="I162" s="176"/>
      <c r="J162" s="177">
        <f>ROUND(I162*H162,2)</f>
        <v>0</v>
      </c>
      <c r="K162" s="173" t="s">
        <v>1438</v>
      </c>
      <c r="L162" s="38"/>
      <c r="M162" s="178" t="s">
        <v>1</v>
      </c>
      <c r="N162" s="179" t="s">
        <v>38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155</v>
      </c>
      <c r="AT162" s="182" t="s">
        <v>133</v>
      </c>
      <c r="AU162" s="182" t="s">
        <v>81</v>
      </c>
      <c r="AY162" s="18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81</v>
      </c>
      <c r="BK162" s="183">
        <f>ROUND(I162*H162,2)</f>
        <v>0</v>
      </c>
      <c r="BL162" s="18" t="s">
        <v>155</v>
      </c>
      <c r="BM162" s="182" t="s">
        <v>541</v>
      </c>
    </row>
    <row r="163" s="2" customFormat="1">
      <c r="A163" s="37"/>
      <c r="B163" s="38"/>
      <c r="C163" s="37"/>
      <c r="D163" s="184" t="s">
        <v>140</v>
      </c>
      <c r="E163" s="37"/>
      <c r="F163" s="185" t="s">
        <v>1483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140</v>
      </c>
      <c r="AU163" s="18" t="s">
        <v>81</v>
      </c>
    </row>
    <row r="164" s="2" customFormat="1" ht="16.5" customHeight="1">
      <c r="A164" s="37"/>
      <c r="B164" s="170"/>
      <c r="C164" s="171" t="s">
        <v>7</v>
      </c>
      <c r="D164" s="171" t="s">
        <v>133</v>
      </c>
      <c r="E164" s="172" t="s">
        <v>1484</v>
      </c>
      <c r="F164" s="173" t="s">
        <v>1485</v>
      </c>
      <c r="G164" s="174" t="s">
        <v>590</v>
      </c>
      <c r="H164" s="175">
        <v>95</v>
      </c>
      <c r="I164" s="176"/>
      <c r="J164" s="177">
        <f>ROUND(I164*H164,2)</f>
        <v>0</v>
      </c>
      <c r="K164" s="173" t="s">
        <v>1438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81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553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1485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81</v>
      </c>
    </row>
    <row r="166" s="12" customFormat="1" ht="25.92" customHeight="1">
      <c r="A166" s="12"/>
      <c r="B166" s="157"/>
      <c r="C166" s="12"/>
      <c r="D166" s="158" t="s">
        <v>72</v>
      </c>
      <c r="E166" s="159" t="s">
        <v>892</v>
      </c>
      <c r="F166" s="159" t="s">
        <v>1486</v>
      </c>
      <c r="G166" s="12"/>
      <c r="H166" s="12"/>
      <c r="I166" s="160"/>
      <c r="J166" s="161">
        <f>BK166</f>
        <v>0</v>
      </c>
      <c r="K166" s="12"/>
      <c r="L166" s="157"/>
      <c r="M166" s="162"/>
      <c r="N166" s="163"/>
      <c r="O166" s="163"/>
      <c r="P166" s="164">
        <f>SUM(P167:P168)</f>
        <v>0</v>
      </c>
      <c r="Q166" s="163"/>
      <c r="R166" s="164">
        <f>SUM(R167:R168)</f>
        <v>0</v>
      </c>
      <c r="S166" s="163"/>
      <c r="T166" s="16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81</v>
      </c>
      <c r="AT166" s="166" t="s">
        <v>72</v>
      </c>
      <c r="AU166" s="166" t="s">
        <v>73</v>
      </c>
      <c r="AY166" s="158" t="s">
        <v>130</v>
      </c>
      <c r="BK166" s="167">
        <f>SUM(BK167:BK168)</f>
        <v>0</v>
      </c>
    </row>
    <row r="167" s="2" customFormat="1" ht="21.75" customHeight="1">
      <c r="A167" s="37"/>
      <c r="B167" s="170"/>
      <c r="C167" s="171" t="s">
        <v>379</v>
      </c>
      <c r="D167" s="171" t="s">
        <v>133</v>
      </c>
      <c r="E167" s="172" t="s">
        <v>1487</v>
      </c>
      <c r="F167" s="173" t="s">
        <v>1488</v>
      </c>
      <c r="G167" s="174" t="s">
        <v>382</v>
      </c>
      <c r="H167" s="175">
        <v>7.085</v>
      </c>
      <c r="I167" s="176"/>
      <c r="J167" s="177">
        <f>ROUND(I167*H167,2)</f>
        <v>0</v>
      </c>
      <c r="K167" s="173" t="s">
        <v>1419</v>
      </c>
      <c r="L167" s="38"/>
      <c r="M167" s="178" t="s">
        <v>1</v>
      </c>
      <c r="N167" s="179" t="s">
        <v>38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155</v>
      </c>
      <c r="AT167" s="182" t="s">
        <v>133</v>
      </c>
      <c r="AU167" s="182" t="s">
        <v>81</v>
      </c>
      <c r="AY167" s="18" t="s">
        <v>130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81</v>
      </c>
      <c r="BK167" s="183">
        <f>ROUND(I167*H167,2)</f>
        <v>0</v>
      </c>
      <c r="BL167" s="18" t="s">
        <v>155</v>
      </c>
      <c r="BM167" s="182" t="s">
        <v>566</v>
      </c>
    </row>
    <row r="168" s="2" customFormat="1">
      <c r="A168" s="37"/>
      <c r="B168" s="38"/>
      <c r="C168" s="37"/>
      <c r="D168" s="184" t="s">
        <v>140</v>
      </c>
      <c r="E168" s="37"/>
      <c r="F168" s="185" t="s">
        <v>1488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140</v>
      </c>
      <c r="AU168" s="18" t="s">
        <v>81</v>
      </c>
    </row>
    <row r="169" s="12" customFormat="1" ht="25.92" customHeight="1">
      <c r="A169" s="12"/>
      <c r="B169" s="157"/>
      <c r="C169" s="12"/>
      <c r="D169" s="158" t="s">
        <v>72</v>
      </c>
      <c r="E169" s="159" t="s">
        <v>899</v>
      </c>
      <c r="F169" s="159" t="s">
        <v>1489</v>
      </c>
      <c r="G169" s="12"/>
      <c r="H169" s="12"/>
      <c r="I169" s="160"/>
      <c r="J169" s="161">
        <f>BK169</f>
        <v>0</v>
      </c>
      <c r="K169" s="12"/>
      <c r="L169" s="157"/>
      <c r="M169" s="162"/>
      <c r="N169" s="163"/>
      <c r="O169" s="163"/>
      <c r="P169" s="164">
        <f>SUM(P170:P189)</f>
        <v>0</v>
      </c>
      <c r="Q169" s="163"/>
      <c r="R169" s="164">
        <f>SUM(R170:R189)</f>
        <v>0</v>
      </c>
      <c r="S169" s="163"/>
      <c r="T169" s="165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81</v>
      </c>
      <c r="AT169" s="166" t="s">
        <v>72</v>
      </c>
      <c r="AU169" s="166" t="s">
        <v>73</v>
      </c>
      <c r="AY169" s="158" t="s">
        <v>130</v>
      </c>
      <c r="BK169" s="167">
        <f>SUM(BK170:BK189)</f>
        <v>0</v>
      </c>
    </row>
    <row r="170" s="2" customFormat="1" ht="21.75" customHeight="1">
      <c r="A170" s="37"/>
      <c r="B170" s="170"/>
      <c r="C170" s="171" t="s">
        <v>387</v>
      </c>
      <c r="D170" s="171" t="s">
        <v>133</v>
      </c>
      <c r="E170" s="172" t="s">
        <v>1490</v>
      </c>
      <c r="F170" s="173" t="s">
        <v>1491</v>
      </c>
      <c r="G170" s="174" t="s">
        <v>1492</v>
      </c>
      <c r="H170" s="175">
        <v>70</v>
      </c>
      <c r="I170" s="176"/>
      <c r="J170" s="177">
        <f>ROUND(I170*H170,2)</f>
        <v>0</v>
      </c>
      <c r="K170" s="173" t="s">
        <v>1419</v>
      </c>
      <c r="L170" s="38"/>
      <c r="M170" s="178" t="s">
        <v>1</v>
      </c>
      <c r="N170" s="179" t="s">
        <v>38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155</v>
      </c>
      <c r="AT170" s="182" t="s">
        <v>133</v>
      </c>
      <c r="AU170" s="182" t="s">
        <v>81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576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1491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81</v>
      </c>
    </row>
    <row r="172" s="2" customFormat="1" ht="16.5" customHeight="1">
      <c r="A172" s="37"/>
      <c r="B172" s="170"/>
      <c r="C172" s="171" t="s">
        <v>393</v>
      </c>
      <c r="D172" s="171" t="s">
        <v>133</v>
      </c>
      <c r="E172" s="172" t="s">
        <v>1493</v>
      </c>
      <c r="F172" s="173" t="s">
        <v>1494</v>
      </c>
      <c r="G172" s="174" t="s">
        <v>233</v>
      </c>
      <c r="H172" s="175">
        <v>121.59999999999999</v>
      </c>
      <c r="I172" s="176"/>
      <c r="J172" s="177">
        <f>ROUND(I172*H172,2)</f>
        <v>0</v>
      </c>
      <c r="K172" s="173" t="s">
        <v>1419</v>
      </c>
      <c r="L172" s="38"/>
      <c r="M172" s="178" t="s">
        <v>1</v>
      </c>
      <c r="N172" s="179" t="s">
        <v>38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155</v>
      </c>
      <c r="AT172" s="182" t="s">
        <v>133</v>
      </c>
      <c r="AU172" s="182" t="s">
        <v>81</v>
      </c>
      <c r="AY172" s="18" t="s">
        <v>130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81</v>
      </c>
      <c r="BK172" s="183">
        <f>ROUND(I172*H172,2)</f>
        <v>0</v>
      </c>
      <c r="BL172" s="18" t="s">
        <v>155</v>
      </c>
      <c r="BM172" s="182" t="s">
        <v>587</v>
      </c>
    </row>
    <row r="173" s="2" customFormat="1">
      <c r="A173" s="37"/>
      <c r="B173" s="38"/>
      <c r="C173" s="37"/>
      <c r="D173" s="184" t="s">
        <v>140</v>
      </c>
      <c r="E173" s="37"/>
      <c r="F173" s="185" t="s">
        <v>1494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140</v>
      </c>
      <c r="AU173" s="18" t="s">
        <v>81</v>
      </c>
    </row>
    <row r="174" s="2" customFormat="1" ht="16.5" customHeight="1">
      <c r="A174" s="37"/>
      <c r="B174" s="170"/>
      <c r="C174" s="171" t="s">
        <v>405</v>
      </c>
      <c r="D174" s="171" t="s">
        <v>133</v>
      </c>
      <c r="E174" s="172" t="s">
        <v>1453</v>
      </c>
      <c r="F174" s="173" t="s">
        <v>1454</v>
      </c>
      <c r="G174" s="174" t="s">
        <v>233</v>
      </c>
      <c r="H174" s="175">
        <v>36.479999999999997</v>
      </c>
      <c r="I174" s="176"/>
      <c r="J174" s="177">
        <f>ROUND(I174*H174,2)</f>
        <v>0</v>
      </c>
      <c r="K174" s="173" t="s">
        <v>1419</v>
      </c>
      <c r="L174" s="38"/>
      <c r="M174" s="178" t="s">
        <v>1</v>
      </c>
      <c r="N174" s="179" t="s">
        <v>38</v>
      </c>
      <c r="O174" s="76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155</v>
      </c>
      <c r="AT174" s="182" t="s">
        <v>133</v>
      </c>
      <c r="AU174" s="182" t="s">
        <v>81</v>
      </c>
      <c r="AY174" s="18" t="s">
        <v>130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81</v>
      </c>
      <c r="BK174" s="183">
        <f>ROUND(I174*H174,2)</f>
        <v>0</v>
      </c>
      <c r="BL174" s="18" t="s">
        <v>155</v>
      </c>
      <c r="BM174" s="182" t="s">
        <v>602</v>
      </c>
    </row>
    <row r="175" s="2" customFormat="1">
      <c r="A175" s="37"/>
      <c r="B175" s="38"/>
      <c r="C175" s="37"/>
      <c r="D175" s="184" t="s">
        <v>140</v>
      </c>
      <c r="E175" s="37"/>
      <c r="F175" s="185" t="s">
        <v>1454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140</v>
      </c>
      <c r="AU175" s="18" t="s">
        <v>81</v>
      </c>
    </row>
    <row r="176" s="2" customFormat="1" ht="16.5" customHeight="1">
      <c r="A176" s="37"/>
      <c r="B176" s="170"/>
      <c r="C176" s="171" t="s">
        <v>412</v>
      </c>
      <c r="D176" s="171" t="s">
        <v>133</v>
      </c>
      <c r="E176" s="172" t="s">
        <v>1482</v>
      </c>
      <c r="F176" s="173" t="s">
        <v>1483</v>
      </c>
      <c r="G176" s="174" t="s">
        <v>304</v>
      </c>
      <c r="H176" s="175">
        <v>1.8240000000000001</v>
      </c>
      <c r="I176" s="176"/>
      <c r="J176" s="177">
        <f>ROUND(I176*H176,2)</f>
        <v>0</v>
      </c>
      <c r="K176" s="173" t="s">
        <v>1438</v>
      </c>
      <c r="L176" s="38"/>
      <c r="M176" s="178" t="s">
        <v>1</v>
      </c>
      <c r="N176" s="179" t="s">
        <v>38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155</v>
      </c>
      <c r="AT176" s="182" t="s">
        <v>133</v>
      </c>
      <c r="AU176" s="182" t="s">
        <v>81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155</v>
      </c>
      <c r="BM176" s="182" t="s">
        <v>613</v>
      </c>
    </row>
    <row r="177" s="2" customFormat="1">
      <c r="A177" s="37"/>
      <c r="B177" s="38"/>
      <c r="C177" s="37"/>
      <c r="D177" s="184" t="s">
        <v>140</v>
      </c>
      <c r="E177" s="37"/>
      <c r="F177" s="185" t="s">
        <v>1483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140</v>
      </c>
      <c r="AU177" s="18" t="s">
        <v>81</v>
      </c>
    </row>
    <row r="178" s="2" customFormat="1" ht="16.5" customHeight="1">
      <c r="A178" s="37"/>
      <c r="B178" s="170"/>
      <c r="C178" s="171" t="s">
        <v>419</v>
      </c>
      <c r="D178" s="171" t="s">
        <v>133</v>
      </c>
      <c r="E178" s="172" t="s">
        <v>1495</v>
      </c>
      <c r="F178" s="173" t="s">
        <v>1496</v>
      </c>
      <c r="G178" s="174" t="s">
        <v>382</v>
      </c>
      <c r="H178" s="175">
        <v>0.0050000000000000001</v>
      </c>
      <c r="I178" s="176"/>
      <c r="J178" s="177">
        <f>ROUND(I178*H178,2)</f>
        <v>0</v>
      </c>
      <c r="K178" s="173" t="s">
        <v>1419</v>
      </c>
      <c r="L178" s="38"/>
      <c r="M178" s="178" t="s">
        <v>1</v>
      </c>
      <c r="N178" s="179" t="s">
        <v>38</v>
      </c>
      <c r="O178" s="76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155</v>
      </c>
      <c r="AT178" s="182" t="s">
        <v>133</v>
      </c>
      <c r="AU178" s="182" t="s">
        <v>81</v>
      </c>
      <c r="AY178" s="18" t="s">
        <v>130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81</v>
      </c>
      <c r="BK178" s="183">
        <f>ROUND(I178*H178,2)</f>
        <v>0</v>
      </c>
      <c r="BL178" s="18" t="s">
        <v>155</v>
      </c>
      <c r="BM178" s="182" t="s">
        <v>625</v>
      </c>
    </row>
    <row r="179" s="2" customFormat="1">
      <c r="A179" s="37"/>
      <c r="B179" s="38"/>
      <c r="C179" s="37"/>
      <c r="D179" s="184" t="s">
        <v>140</v>
      </c>
      <c r="E179" s="37"/>
      <c r="F179" s="185" t="s">
        <v>1496</v>
      </c>
      <c r="G179" s="37"/>
      <c r="H179" s="37"/>
      <c r="I179" s="186"/>
      <c r="J179" s="37"/>
      <c r="K179" s="37"/>
      <c r="L179" s="38"/>
      <c r="M179" s="187"/>
      <c r="N179" s="18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140</v>
      </c>
      <c r="AU179" s="18" t="s">
        <v>81</v>
      </c>
    </row>
    <row r="180" s="2" customFormat="1" ht="16.5" customHeight="1">
      <c r="A180" s="37"/>
      <c r="B180" s="170"/>
      <c r="C180" s="171" t="s">
        <v>437</v>
      </c>
      <c r="D180" s="171" t="s">
        <v>133</v>
      </c>
      <c r="E180" s="172" t="s">
        <v>1497</v>
      </c>
      <c r="F180" s="173" t="s">
        <v>1498</v>
      </c>
      <c r="G180" s="174" t="s">
        <v>434</v>
      </c>
      <c r="H180" s="175">
        <v>4.5599999999999996</v>
      </c>
      <c r="I180" s="176"/>
      <c r="J180" s="177">
        <f>ROUND(I180*H180,2)</f>
        <v>0</v>
      </c>
      <c r="K180" s="173" t="s">
        <v>1438</v>
      </c>
      <c r="L180" s="38"/>
      <c r="M180" s="178" t="s">
        <v>1</v>
      </c>
      <c r="N180" s="179" t="s">
        <v>38</v>
      </c>
      <c r="O180" s="76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155</v>
      </c>
      <c r="AT180" s="182" t="s">
        <v>133</v>
      </c>
      <c r="AU180" s="182" t="s">
        <v>81</v>
      </c>
      <c r="AY180" s="18" t="s">
        <v>130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81</v>
      </c>
      <c r="BK180" s="183">
        <f>ROUND(I180*H180,2)</f>
        <v>0</v>
      </c>
      <c r="BL180" s="18" t="s">
        <v>155</v>
      </c>
      <c r="BM180" s="182" t="s">
        <v>635</v>
      </c>
    </row>
    <row r="181" s="2" customFormat="1">
      <c r="A181" s="37"/>
      <c r="B181" s="38"/>
      <c r="C181" s="37"/>
      <c r="D181" s="184" t="s">
        <v>140</v>
      </c>
      <c r="E181" s="37"/>
      <c r="F181" s="185" t="s">
        <v>1498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140</v>
      </c>
      <c r="AU181" s="18" t="s">
        <v>81</v>
      </c>
    </row>
    <row r="182" s="2" customFormat="1" ht="16.5" customHeight="1">
      <c r="A182" s="37"/>
      <c r="B182" s="170"/>
      <c r="C182" s="171" t="s">
        <v>465</v>
      </c>
      <c r="D182" s="171" t="s">
        <v>133</v>
      </c>
      <c r="E182" s="172" t="s">
        <v>1499</v>
      </c>
      <c r="F182" s="173" t="s">
        <v>1500</v>
      </c>
      <c r="G182" s="174" t="s">
        <v>304</v>
      </c>
      <c r="H182" s="175">
        <v>64.400000000000006</v>
      </c>
      <c r="I182" s="176"/>
      <c r="J182" s="177">
        <f>ROUND(I182*H182,2)</f>
        <v>0</v>
      </c>
      <c r="K182" s="173" t="s">
        <v>1419</v>
      </c>
      <c r="L182" s="38"/>
      <c r="M182" s="178" t="s">
        <v>1</v>
      </c>
      <c r="N182" s="179" t="s">
        <v>38</v>
      </c>
      <c r="O182" s="76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155</v>
      </c>
      <c r="AT182" s="182" t="s">
        <v>133</v>
      </c>
      <c r="AU182" s="182" t="s">
        <v>81</v>
      </c>
      <c r="AY182" s="18" t="s">
        <v>130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81</v>
      </c>
      <c r="BK182" s="183">
        <f>ROUND(I182*H182,2)</f>
        <v>0</v>
      </c>
      <c r="BL182" s="18" t="s">
        <v>155</v>
      </c>
      <c r="BM182" s="182" t="s">
        <v>643</v>
      </c>
    </row>
    <row r="183" s="2" customFormat="1">
      <c r="A183" s="37"/>
      <c r="B183" s="38"/>
      <c r="C183" s="37"/>
      <c r="D183" s="184" t="s">
        <v>140</v>
      </c>
      <c r="E183" s="37"/>
      <c r="F183" s="185" t="s">
        <v>1500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140</v>
      </c>
      <c r="AU183" s="18" t="s">
        <v>81</v>
      </c>
    </row>
    <row r="184" s="2" customFormat="1" ht="16.5" customHeight="1">
      <c r="A184" s="37"/>
      <c r="B184" s="170"/>
      <c r="C184" s="171" t="s">
        <v>472</v>
      </c>
      <c r="D184" s="171" t="s">
        <v>133</v>
      </c>
      <c r="E184" s="172" t="s">
        <v>1474</v>
      </c>
      <c r="F184" s="173" t="s">
        <v>1475</v>
      </c>
      <c r="G184" s="174" t="s">
        <v>304</v>
      </c>
      <c r="H184" s="175">
        <v>64.400000000000006</v>
      </c>
      <c r="I184" s="176"/>
      <c r="J184" s="177">
        <f>ROUND(I184*H184,2)</f>
        <v>0</v>
      </c>
      <c r="K184" s="173" t="s">
        <v>1419</v>
      </c>
      <c r="L184" s="38"/>
      <c r="M184" s="178" t="s">
        <v>1</v>
      </c>
      <c r="N184" s="179" t="s">
        <v>38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155</v>
      </c>
      <c r="AT184" s="182" t="s">
        <v>133</v>
      </c>
      <c r="AU184" s="182" t="s">
        <v>81</v>
      </c>
      <c r="AY184" s="18" t="s">
        <v>130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81</v>
      </c>
      <c r="BK184" s="183">
        <f>ROUND(I184*H184,2)</f>
        <v>0</v>
      </c>
      <c r="BL184" s="18" t="s">
        <v>155</v>
      </c>
      <c r="BM184" s="182" t="s">
        <v>651</v>
      </c>
    </row>
    <row r="185" s="2" customFormat="1">
      <c r="A185" s="37"/>
      <c r="B185" s="38"/>
      <c r="C185" s="37"/>
      <c r="D185" s="184" t="s">
        <v>140</v>
      </c>
      <c r="E185" s="37"/>
      <c r="F185" s="185" t="s">
        <v>1475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140</v>
      </c>
      <c r="AU185" s="18" t="s">
        <v>81</v>
      </c>
    </row>
    <row r="186" s="2" customFormat="1" ht="16.5" customHeight="1">
      <c r="A186" s="37"/>
      <c r="B186" s="170"/>
      <c r="C186" s="171" t="s">
        <v>477</v>
      </c>
      <c r="D186" s="171" t="s">
        <v>133</v>
      </c>
      <c r="E186" s="172" t="s">
        <v>1457</v>
      </c>
      <c r="F186" s="173" t="s">
        <v>1458</v>
      </c>
      <c r="G186" s="174" t="s">
        <v>304</v>
      </c>
      <c r="H186" s="175">
        <v>64.400000000000006</v>
      </c>
      <c r="I186" s="176"/>
      <c r="J186" s="177">
        <f>ROUND(I186*H186,2)</f>
        <v>0</v>
      </c>
      <c r="K186" s="173" t="s">
        <v>1419</v>
      </c>
      <c r="L186" s="38"/>
      <c r="M186" s="178" t="s">
        <v>1</v>
      </c>
      <c r="N186" s="179" t="s">
        <v>38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155</v>
      </c>
      <c r="AT186" s="182" t="s">
        <v>133</v>
      </c>
      <c r="AU186" s="182" t="s">
        <v>81</v>
      </c>
      <c r="AY186" s="18" t="s">
        <v>130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81</v>
      </c>
      <c r="BK186" s="183">
        <f>ROUND(I186*H186,2)</f>
        <v>0</v>
      </c>
      <c r="BL186" s="18" t="s">
        <v>155</v>
      </c>
      <c r="BM186" s="182" t="s">
        <v>662</v>
      </c>
    </row>
    <row r="187" s="2" customFormat="1">
      <c r="A187" s="37"/>
      <c r="B187" s="38"/>
      <c r="C187" s="37"/>
      <c r="D187" s="184" t="s">
        <v>140</v>
      </c>
      <c r="E187" s="37"/>
      <c r="F187" s="185" t="s">
        <v>1458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140</v>
      </c>
      <c r="AU187" s="18" t="s">
        <v>81</v>
      </c>
    </row>
    <row r="188" s="2" customFormat="1" ht="16.5" customHeight="1">
      <c r="A188" s="37"/>
      <c r="B188" s="170"/>
      <c r="C188" s="171" t="s">
        <v>485</v>
      </c>
      <c r="D188" s="171" t="s">
        <v>133</v>
      </c>
      <c r="E188" s="172" t="s">
        <v>1501</v>
      </c>
      <c r="F188" s="173" t="s">
        <v>1502</v>
      </c>
      <c r="G188" s="174" t="s">
        <v>1492</v>
      </c>
      <c r="H188" s="175">
        <v>19</v>
      </c>
      <c r="I188" s="176"/>
      <c r="J188" s="177">
        <f>ROUND(I188*H188,2)</f>
        <v>0</v>
      </c>
      <c r="K188" s="173" t="s">
        <v>1438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155</v>
      </c>
      <c r="AT188" s="182" t="s">
        <v>133</v>
      </c>
      <c r="AU188" s="182" t="s">
        <v>81</v>
      </c>
      <c r="AY188" s="18" t="s">
        <v>130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155</v>
      </c>
      <c r="BM188" s="182" t="s">
        <v>673</v>
      </c>
    </row>
    <row r="189" s="2" customFormat="1">
      <c r="A189" s="37"/>
      <c r="B189" s="38"/>
      <c r="C189" s="37"/>
      <c r="D189" s="184" t="s">
        <v>140</v>
      </c>
      <c r="E189" s="37"/>
      <c r="F189" s="185" t="s">
        <v>1502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140</v>
      </c>
      <c r="AU189" s="18" t="s">
        <v>81</v>
      </c>
    </row>
    <row r="190" s="12" customFormat="1" ht="25.92" customHeight="1">
      <c r="A190" s="12"/>
      <c r="B190" s="157"/>
      <c r="C190" s="12"/>
      <c r="D190" s="158" t="s">
        <v>72</v>
      </c>
      <c r="E190" s="159" t="s">
        <v>1503</v>
      </c>
      <c r="F190" s="159" t="s">
        <v>1503</v>
      </c>
      <c r="G190" s="12"/>
      <c r="H190" s="12"/>
      <c r="I190" s="160"/>
      <c r="J190" s="161">
        <f>BK190</f>
        <v>0</v>
      </c>
      <c r="K190" s="12"/>
      <c r="L190" s="157"/>
      <c r="M190" s="232"/>
      <c r="N190" s="233"/>
      <c r="O190" s="233"/>
      <c r="P190" s="234">
        <v>0</v>
      </c>
      <c r="Q190" s="233"/>
      <c r="R190" s="234">
        <v>0</v>
      </c>
      <c r="S190" s="233"/>
      <c r="T190" s="235"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8" t="s">
        <v>81</v>
      </c>
      <c r="AT190" s="166" t="s">
        <v>72</v>
      </c>
      <c r="AU190" s="166" t="s">
        <v>73</v>
      </c>
      <c r="AY190" s="158" t="s">
        <v>130</v>
      </c>
      <c r="BK190" s="167">
        <v>0</v>
      </c>
    </row>
    <row r="191" s="2" customFormat="1" ht="6.96" customHeight="1">
      <c r="A191" s="37"/>
      <c r="B191" s="59"/>
      <c r="C191" s="60"/>
      <c r="D191" s="60"/>
      <c r="E191" s="60"/>
      <c r="F191" s="60"/>
      <c r="G191" s="60"/>
      <c r="H191" s="60"/>
      <c r="I191" s="60"/>
      <c r="J191" s="60"/>
      <c r="K191" s="60"/>
      <c r="L191" s="38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Revitalizace ul. Šumavská - I. etapa - část 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1504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ROUND((SUM(BE124:BE264)),  2)</f>
        <v>0</v>
      </c>
      <c r="G33" s="37"/>
      <c r="H33" s="37"/>
      <c r="I33" s="127">
        <v>0.20999999999999999</v>
      </c>
      <c r="J33" s="126">
        <f>ROUND(((SUM(BE124:BE264))*I33),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ROUND((SUM(BF124:BF264)),  2)</f>
        <v>0</v>
      </c>
      <c r="G34" s="37"/>
      <c r="H34" s="37"/>
      <c r="I34" s="127">
        <v>0.12</v>
      </c>
      <c r="J34" s="126">
        <f>ROUND(((SUM(BF124:BF264))*I34),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ROUND((SUM(BG124:BG264)),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ROUND((SUM(BH124:BH264)),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ROUND((SUM(BI124:BI264)),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Revitalizace ul. Šumavská - I. etapa - část 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960 - Podzemní kontejnery a oplocení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17. 12. 2024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216</v>
      </c>
      <c r="E97" s="141"/>
      <c r="F97" s="141"/>
      <c r="G97" s="141"/>
      <c r="H97" s="141"/>
      <c r="I97" s="141"/>
      <c r="J97" s="142">
        <f>J125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217</v>
      </c>
      <c r="E98" s="145"/>
      <c r="F98" s="145"/>
      <c r="G98" s="145"/>
      <c r="H98" s="145"/>
      <c r="I98" s="145"/>
      <c r="J98" s="146">
        <f>J126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218</v>
      </c>
      <c r="E99" s="145"/>
      <c r="F99" s="145"/>
      <c r="G99" s="145"/>
      <c r="H99" s="145"/>
      <c r="I99" s="145"/>
      <c r="J99" s="146">
        <f>J180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219</v>
      </c>
      <c r="E100" s="145"/>
      <c r="F100" s="145"/>
      <c r="G100" s="145"/>
      <c r="H100" s="145"/>
      <c r="I100" s="145"/>
      <c r="J100" s="146">
        <f>J189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220</v>
      </c>
      <c r="E101" s="145"/>
      <c r="F101" s="145"/>
      <c r="G101" s="145"/>
      <c r="H101" s="145"/>
      <c r="I101" s="145"/>
      <c r="J101" s="146">
        <f>J219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223</v>
      </c>
      <c r="E102" s="145"/>
      <c r="F102" s="145"/>
      <c r="G102" s="145"/>
      <c r="H102" s="145"/>
      <c r="I102" s="145"/>
      <c r="J102" s="146">
        <f>J224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224</v>
      </c>
      <c r="E103" s="145"/>
      <c r="F103" s="145"/>
      <c r="G103" s="145"/>
      <c r="H103" s="145"/>
      <c r="I103" s="145"/>
      <c r="J103" s="146">
        <f>J245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225</v>
      </c>
      <c r="E104" s="145"/>
      <c r="F104" s="145"/>
      <c r="G104" s="145"/>
      <c r="H104" s="145"/>
      <c r="I104" s="145"/>
      <c r="J104" s="146">
        <f>J261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115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0" t="str">
        <f>E7</f>
        <v>Revitalizace ul. Šumavská - I. etapa - část A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SO 960 - Podzemní kontejnery a oplocení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F12</f>
        <v xml:space="preserve"> </v>
      </c>
      <c r="G118" s="37"/>
      <c r="H118" s="37"/>
      <c r="I118" s="31" t="s">
        <v>22</v>
      </c>
      <c r="J118" s="68" t="str">
        <f>IF(J12="","",J12)</f>
        <v>17. 12. 2024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E15</f>
        <v xml:space="preserve"> </v>
      </c>
      <c r="G120" s="37"/>
      <c r="H120" s="37"/>
      <c r="I120" s="31" t="s">
        <v>29</v>
      </c>
      <c r="J120" s="35" t="str">
        <f>E21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IF(E18="","",E18)</f>
        <v>Vyplň údaj</v>
      </c>
      <c r="G121" s="37"/>
      <c r="H121" s="37"/>
      <c r="I121" s="31" t="s">
        <v>31</v>
      </c>
      <c r="J121" s="35" t="str">
        <f>E24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7"/>
      <c r="B123" s="148"/>
      <c r="C123" s="149" t="s">
        <v>116</v>
      </c>
      <c r="D123" s="150" t="s">
        <v>58</v>
      </c>
      <c r="E123" s="150" t="s">
        <v>54</v>
      </c>
      <c r="F123" s="150" t="s">
        <v>55</v>
      </c>
      <c r="G123" s="150" t="s">
        <v>117</v>
      </c>
      <c r="H123" s="150" t="s">
        <v>118</v>
      </c>
      <c r="I123" s="150" t="s">
        <v>119</v>
      </c>
      <c r="J123" s="150" t="s">
        <v>107</v>
      </c>
      <c r="K123" s="151" t="s">
        <v>120</v>
      </c>
      <c r="L123" s="152"/>
      <c r="M123" s="85" t="s">
        <v>1</v>
      </c>
      <c r="N123" s="86" t="s">
        <v>37</v>
      </c>
      <c r="O123" s="86" t="s">
        <v>121</v>
      </c>
      <c r="P123" s="86" t="s">
        <v>122</v>
      </c>
      <c r="Q123" s="86" t="s">
        <v>123</v>
      </c>
      <c r="R123" s="86" t="s">
        <v>124</v>
      </c>
      <c r="S123" s="86" t="s">
        <v>125</v>
      </c>
      <c r="T123" s="87" t="s">
        <v>126</v>
      </c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</row>
    <row r="124" s="2" customFormat="1" ht="22.8" customHeight="1">
      <c r="A124" s="37"/>
      <c r="B124" s="38"/>
      <c r="C124" s="92" t="s">
        <v>127</v>
      </c>
      <c r="D124" s="37"/>
      <c r="E124" s="37"/>
      <c r="F124" s="37"/>
      <c r="G124" s="37"/>
      <c r="H124" s="37"/>
      <c r="I124" s="37"/>
      <c r="J124" s="153">
        <f>BK124</f>
        <v>0</v>
      </c>
      <c r="K124" s="37"/>
      <c r="L124" s="38"/>
      <c r="M124" s="88"/>
      <c r="N124" s="72"/>
      <c r="O124" s="89"/>
      <c r="P124" s="154">
        <f>P125</f>
        <v>0</v>
      </c>
      <c r="Q124" s="89"/>
      <c r="R124" s="154">
        <f>R125</f>
        <v>172.54470500000002</v>
      </c>
      <c r="S124" s="89"/>
      <c r="T124" s="155">
        <f>T125</f>
        <v>39.731625000000001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72</v>
      </c>
      <c r="AU124" s="18" t="s">
        <v>109</v>
      </c>
      <c r="BK124" s="156">
        <f>BK125</f>
        <v>0</v>
      </c>
    </row>
    <row r="125" s="12" customFormat="1" ht="25.92" customHeight="1">
      <c r="A125" s="12"/>
      <c r="B125" s="157"/>
      <c r="C125" s="12"/>
      <c r="D125" s="158" t="s">
        <v>72</v>
      </c>
      <c r="E125" s="159" t="s">
        <v>228</v>
      </c>
      <c r="F125" s="159" t="s">
        <v>229</v>
      </c>
      <c r="G125" s="12"/>
      <c r="H125" s="12"/>
      <c r="I125" s="160"/>
      <c r="J125" s="161">
        <f>BK125</f>
        <v>0</v>
      </c>
      <c r="K125" s="12"/>
      <c r="L125" s="157"/>
      <c r="M125" s="162"/>
      <c r="N125" s="163"/>
      <c r="O125" s="163"/>
      <c r="P125" s="164">
        <f>P126+P180+P189+P219+P224+P245+P261</f>
        <v>0</v>
      </c>
      <c r="Q125" s="163"/>
      <c r="R125" s="164">
        <f>R126+R180+R189+R219+R224+R245+R261</f>
        <v>172.54470500000002</v>
      </c>
      <c r="S125" s="163"/>
      <c r="T125" s="165">
        <f>T126+T180+T189+T219+T224+T245+T261</f>
        <v>39.731625000000001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81</v>
      </c>
      <c r="AT125" s="166" t="s">
        <v>72</v>
      </c>
      <c r="AU125" s="166" t="s">
        <v>73</v>
      </c>
      <c r="AY125" s="158" t="s">
        <v>130</v>
      </c>
      <c r="BK125" s="167">
        <f>BK126+BK180+BK189+BK219+BK224+BK245+BK261</f>
        <v>0</v>
      </c>
    </row>
    <row r="126" s="12" customFormat="1" ht="22.8" customHeight="1">
      <c r="A126" s="12"/>
      <c r="B126" s="157"/>
      <c r="C126" s="12"/>
      <c r="D126" s="158" t="s">
        <v>72</v>
      </c>
      <c r="E126" s="168" t="s">
        <v>81</v>
      </c>
      <c r="F126" s="168" t="s">
        <v>230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SUM(P127:P179)</f>
        <v>0</v>
      </c>
      <c r="Q126" s="163"/>
      <c r="R126" s="164">
        <f>SUM(R127:R179)</f>
        <v>127.651</v>
      </c>
      <c r="S126" s="163"/>
      <c r="T126" s="165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81</v>
      </c>
      <c r="AT126" s="166" t="s">
        <v>72</v>
      </c>
      <c r="AU126" s="166" t="s">
        <v>81</v>
      </c>
      <c r="AY126" s="158" t="s">
        <v>130</v>
      </c>
      <c r="BK126" s="167">
        <f>SUM(BK127:BK179)</f>
        <v>0</v>
      </c>
    </row>
    <row r="127" s="2" customFormat="1" ht="33" customHeight="1">
      <c r="A127" s="37"/>
      <c r="B127" s="170"/>
      <c r="C127" s="171" t="s">
        <v>81</v>
      </c>
      <c r="D127" s="171" t="s">
        <v>133</v>
      </c>
      <c r="E127" s="172" t="s">
        <v>1505</v>
      </c>
      <c r="F127" s="173" t="s">
        <v>1506</v>
      </c>
      <c r="G127" s="174" t="s">
        <v>304</v>
      </c>
      <c r="H127" s="175">
        <v>17.5</v>
      </c>
      <c r="I127" s="176"/>
      <c r="J127" s="177">
        <f>ROUND(I127*H127,2)</f>
        <v>0</v>
      </c>
      <c r="K127" s="173" t="s">
        <v>137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155</v>
      </c>
      <c r="AT127" s="182" t="s">
        <v>133</v>
      </c>
      <c r="AU127" s="182" t="s">
        <v>83</v>
      </c>
      <c r="AY127" s="18" t="s">
        <v>130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155</v>
      </c>
      <c r="BM127" s="182" t="s">
        <v>1507</v>
      </c>
    </row>
    <row r="128" s="2" customFormat="1">
      <c r="A128" s="37"/>
      <c r="B128" s="38"/>
      <c r="C128" s="37"/>
      <c r="D128" s="184" t="s">
        <v>140</v>
      </c>
      <c r="E128" s="37"/>
      <c r="F128" s="185" t="s">
        <v>1508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140</v>
      </c>
      <c r="AU128" s="18" t="s">
        <v>83</v>
      </c>
    </row>
    <row r="129" s="2" customFormat="1">
      <c r="A129" s="37"/>
      <c r="B129" s="38"/>
      <c r="C129" s="37"/>
      <c r="D129" s="189" t="s">
        <v>142</v>
      </c>
      <c r="E129" s="37"/>
      <c r="F129" s="190" t="s">
        <v>1509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142</v>
      </c>
      <c r="AU129" s="18" t="s">
        <v>83</v>
      </c>
    </row>
    <row r="130" s="13" customFormat="1">
      <c r="A130" s="13"/>
      <c r="B130" s="196"/>
      <c r="C130" s="13"/>
      <c r="D130" s="184" t="s">
        <v>237</v>
      </c>
      <c r="E130" s="197" t="s">
        <v>1</v>
      </c>
      <c r="F130" s="198" t="s">
        <v>1510</v>
      </c>
      <c r="G130" s="13"/>
      <c r="H130" s="199">
        <v>17.5</v>
      </c>
      <c r="I130" s="200"/>
      <c r="J130" s="13"/>
      <c r="K130" s="13"/>
      <c r="L130" s="196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237</v>
      </c>
      <c r="AU130" s="197" t="s">
        <v>83</v>
      </c>
      <c r="AV130" s="13" t="s">
        <v>83</v>
      </c>
      <c r="AW130" s="13" t="s">
        <v>30</v>
      </c>
      <c r="AX130" s="13" t="s">
        <v>81</v>
      </c>
      <c r="AY130" s="197" t="s">
        <v>130</v>
      </c>
    </row>
    <row r="131" s="2" customFormat="1" ht="33" customHeight="1">
      <c r="A131" s="37"/>
      <c r="B131" s="170"/>
      <c r="C131" s="171" t="s">
        <v>83</v>
      </c>
      <c r="D131" s="171" t="s">
        <v>133</v>
      </c>
      <c r="E131" s="172" t="s">
        <v>1511</v>
      </c>
      <c r="F131" s="173" t="s">
        <v>1512</v>
      </c>
      <c r="G131" s="174" t="s">
        <v>304</v>
      </c>
      <c r="H131" s="175">
        <v>92.5</v>
      </c>
      <c r="I131" s="176"/>
      <c r="J131" s="177">
        <f>ROUND(I131*H131,2)</f>
        <v>0</v>
      </c>
      <c r="K131" s="173" t="s">
        <v>137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155</v>
      </c>
      <c r="AT131" s="182" t="s">
        <v>133</v>
      </c>
      <c r="AU131" s="182" t="s">
        <v>83</v>
      </c>
      <c r="AY131" s="18" t="s">
        <v>130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155</v>
      </c>
      <c r="BM131" s="182" t="s">
        <v>1513</v>
      </c>
    </row>
    <row r="132" s="2" customFormat="1">
      <c r="A132" s="37"/>
      <c r="B132" s="38"/>
      <c r="C132" s="37"/>
      <c r="D132" s="184" t="s">
        <v>140</v>
      </c>
      <c r="E132" s="37"/>
      <c r="F132" s="185" t="s">
        <v>1514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140</v>
      </c>
      <c r="AU132" s="18" t="s">
        <v>83</v>
      </c>
    </row>
    <row r="133" s="2" customFormat="1">
      <c r="A133" s="37"/>
      <c r="B133" s="38"/>
      <c r="C133" s="37"/>
      <c r="D133" s="189" t="s">
        <v>142</v>
      </c>
      <c r="E133" s="37"/>
      <c r="F133" s="190" t="s">
        <v>1515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142</v>
      </c>
      <c r="AU133" s="18" t="s">
        <v>83</v>
      </c>
    </row>
    <row r="134" s="13" customFormat="1">
      <c r="A134" s="13"/>
      <c r="B134" s="196"/>
      <c r="C134" s="13"/>
      <c r="D134" s="184" t="s">
        <v>237</v>
      </c>
      <c r="E134" s="197" t="s">
        <v>1</v>
      </c>
      <c r="F134" s="198" t="s">
        <v>1516</v>
      </c>
      <c r="G134" s="13"/>
      <c r="H134" s="199">
        <v>92.5</v>
      </c>
      <c r="I134" s="200"/>
      <c r="J134" s="13"/>
      <c r="K134" s="13"/>
      <c r="L134" s="196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237</v>
      </c>
      <c r="AU134" s="197" t="s">
        <v>83</v>
      </c>
      <c r="AV134" s="13" t="s">
        <v>83</v>
      </c>
      <c r="AW134" s="13" t="s">
        <v>30</v>
      </c>
      <c r="AX134" s="13" t="s">
        <v>81</v>
      </c>
      <c r="AY134" s="197" t="s">
        <v>130</v>
      </c>
    </row>
    <row r="135" s="2" customFormat="1" ht="24.15" customHeight="1">
      <c r="A135" s="37"/>
      <c r="B135" s="170"/>
      <c r="C135" s="171" t="s">
        <v>149</v>
      </c>
      <c r="D135" s="171" t="s">
        <v>133</v>
      </c>
      <c r="E135" s="172" t="s">
        <v>1517</v>
      </c>
      <c r="F135" s="173" t="s">
        <v>1518</v>
      </c>
      <c r="G135" s="174" t="s">
        <v>233</v>
      </c>
      <c r="H135" s="175">
        <v>60</v>
      </c>
      <c r="I135" s="176"/>
      <c r="J135" s="177">
        <f>ROUND(I135*H135,2)</f>
        <v>0</v>
      </c>
      <c r="K135" s="173" t="s">
        <v>137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0.00084999999999999995</v>
      </c>
      <c r="R135" s="180">
        <f>Q135*H135</f>
        <v>0.050999999999999997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155</v>
      </c>
      <c r="AT135" s="182" t="s">
        <v>133</v>
      </c>
      <c r="AU135" s="182" t="s">
        <v>83</v>
      </c>
      <c r="AY135" s="18" t="s">
        <v>130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155</v>
      </c>
      <c r="BM135" s="182" t="s">
        <v>1519</v>
      </c>
    </row>
    <row r="136" s="2" customFormat="1">
      <c r="A136" s="37"/>
      <c r="B136" s="38"/>
      <c r="C136" s="37"/>
      <c r="D136" s="184" t="s">
        <v>140</v>
      </c>
      <c r="E136" s="37"/>
      <c r="F136" s="185" t="s">
        <v>1520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140</v>
      </c>
      <c r="AU136" s="18" t="s">
        <v>83</v>
      </c>
    </row>
    <row r="137" s="2" customFormat="1">
      <c r="A137" s="37"/>
      <c r="B137" s="38"/>
      <c r="C137" s="37"/>
      <c r="D137" s="189" t="s">
        <v>142</v>
      </c>
      <c r="E137" s="37"/>
      <c r="F137" s="190" t="s">
        <v>1521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142</v>
      </c>
      <c r="AU137" s="18" t="s">
        <v>83</v>
      </c>
    </row>
    <row r="138" s="2" customFormat="1" ht="24.15" customHeight="1">
      <c r="A138" s="37"/>
      <c r="B138" s="170"/>
      <c r="C138" s="171" t="s">
        <v>155</v>
      </c>
      <c r="D138" s="171" t="s">
        <v>133</v>
      </c>
      <c r="E138" s="172" t="s">
        <v>1522</v>
      </c>
      <c r="F138" s="173" t="s">
        <v>1523</v>
      </c>
      <c r="G138" s="174" t="s">
        <v>233</v>
      </c>
      <c r="H138" s="175">
        <v>60</v>
      </c>
      <c r="I138" s="176"/>
      <c r="J138" s="177">
        <f>ROUND(I138*H138,2)</f>
        <v>0</v>
      </c>
      <c r="K138" s="173" t="s">
        <v>137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155</v>
      </c>
      <c r="AT138" s="182" t="s">
        <v>133</v>
      </c>
      <c r="AU138" s="182" t="s">
        <v>83</v>
      </c>
      <c r="AY138" s="18" t="s">
        <v>130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155</v>
      </c>
      <c r="BM138" s="182" t="s">
        <v>1524</v>
      </c>
    </row>
    <row r="139" s="2" customFormat="1">
      <c r="A139" s="37"/>
      <c r="B139" s="38"/>
      <c r="C139" s="37"/>
      <c r="D139" s="184" t="s">
        <v>140</v>
      </c>
      <c r="E139" s="37"/>
      <c r="F139" s="185" t="s">
        <v>1525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140</v>
      </c>
      <c r="AU139" s="18" t="s">
        <v>83</v>
      </c>
    </row>
    <row r="140" s="2" customFormat="1">
      <c r="A140" s="37"/>
      <c r="B140" s="38"/>
      <c r="C140" s="37"/>
      <c r="D140" s="189" t="s">
        <v>142</v>
      </c>
      <c r="E140" s="37"/>
      <c r="F140" s="190" t="s">
        <v>1526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142</v>
      </c>
      <c r="AU140" s="18" t="s">
        <v>83</v>
      </c>
    </row>
    <row r="141" s="2" customFormat="1" ht="37.8" customHeight="1">
      <c r="A141" s="37"/>
      <c r="B141" s="170"/>
      <c r="C141" s="171" t="s">
        <v>129</v>
      </c>
      <c r="D141" s="171" t="s">
        <v>133</v>
      </c>
      <c r="E141" s="172" t="s">
        <v>355</v>
      </c>
      <c r="F141" s="173" t="s">
        <v>356</v>
      </c>
      <c r="G141" s="174" t="s">
        <v>304</v>
      </c>
      <c r="H141" s="175">
        <v>17.5</v>
      </c>
      <c r="I141" s="176"/>
      <c r="J141" s="177">
        <f>ROUND(I141*H141,2)</f>
        <v>0</v>
      </c>
      <c r="K141" s="173" t="s">
        <v>137</v>
      </c>
      <c r="L141" s="38"/>
      <c r="M141" s="178" t="s">
        <v>1</v>
      </c>
      <c r="N141" s="179" t="s">
        <v>38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155</v>
      </c>
      <c r="AT141" s="182" t="s">
        <v>133</v>
      </c>
      <c r="AU141" s="182" t="s">
        <v>83</v>
      </c>
      <c r="AY141" s="18" t="s">
        <v>130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81</v>
      </c>
      <c r="BK141" s="183">
        <f>ROUND(I141*H141,2)</f>
        <v>0</v>
      </c>
      <c r="BL141" s="18" t="s">
        <v>155</v>
      </c>
      <c r="BM141" s="182" t="s">
        <v>1527</v>
      </c>
    </row>
    <row r="142" s="2" customFormat="1">
      <c r="A142" s="37"/>
      <c r="B142" s="38"/>
      <c r="C142" s="37"/>
      <c r="D142" s="184" t="s">
        <v>140</v>
      </c>
      <c r="E142" s="37"/>
      <c r="F142" s="185" t="s">
        <v>358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140</v>
      </c>
      <c r="AU142" s="18" t="s">
        <v>83</v>
      </c>
    </row>
    <row r="143" s="2" customFormat="1">
      <c r="A143" s="37"/>
      <c r="B143" s="38"/>
      <c r="C143" s="37"/>
      <c r="D143" s="189" t="s">
        <v>142</v>
      </c>
      <c r="E143" s="37"/>
      <c r="F143" s="190" t="s">
        <v>359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142</v>
      </c>
      <c r="AU143" s="18" t="s">
        <v>83</v>
      </c>
    </row>
    <row r="144" s="13" customFormat="1">
      <c r="A144" s="13"/>
      <c r="B144" s="196"/>
      <c r="C144" s="13"/>
      <c r="D144" s="184" t="s">
        <v>237</v>
      </c>
      <c r="E144" s="197" t="s">
        <v>1</v>
      </c>
      <c r="F144" s="198" t="s">
        <v>1528</v>
      </c>
      <c r="G144" s="13"/>
      <c r="H144" s="199">
        <v>17.5</v>
      </c>
      <c r="I144" s="200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7" t="s">
        <v>237</v>
      </c>
      <c r="AU144" s="197" t="s">
        <v>83</v>
      </c>
      <c r="AV144" s="13" t="s">
        <v>83</v>
      </c>
      <c r="AW144" s="13" t="s">
        <v>30</v>
      </c>
      <c r="AX144" s="13" t="s">
        <v>81</v>
      </c>
      <c r="AY144" s="197" t="s">
        <v>130</v>
      </c>
    </row>
    <row r="145" s="2" customFormat="1" ht="37.8" customHeight="1">
      <c r="A145" s="37"/>
      <c r="B145" s="170"/>
      <c r="C145" s="171" t="s">
        <v>165</v>
      </c>
      <c r="D145" s="171" t="s">
        <v>133</v>
      </c>
      <c r="E145" s="172" t="s">
        <v>362</v>
      </c>
      <c r="F145" s="173" t="s">
        <v>363</v>
      </c>
      <c r="G145" s="174" t="s">
        <v>304</v>
      </c>
      <c r="H145" s="175">
        <v>92.5</v>
      </c>
      <c r="I145" s="176"/>
      <c r="J145" s="177">
        <f>ROUND(I145*H145,2)</f>
        <v>0</v>
      </c>
      <c r="K145" s="173" t="s">
        <v>137</v>
      </c>
      <c r="L145" s="38"/>
      <c r="M145" s="178" t="s">
        <v>1</v>
      </c>
      <c r="N145" s="179" t="s">
        <v>38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155</v>
      </c>
      <c r="AT145" s="182" t="s">
        <v>133</v>
      </c>
      <c r="AU145" s="182" t="s">
        <v>83</v>
      </c>
      <c r="AY145" s="18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81</v>
      </c>
      <c r="BK145" s="183">
        <f>ROUND(I145*H145,2)</f>
        <v>0</v>
      </c>
      <c r="BL145" s="18" t="s">
        <v>155</v>
      </c>
      <c r="BM145" s="182" t="s">
        <v>1529</v>
      </c>
    </row>
    <row r="146" s="2" customFormat="1">
      <c r="A146" s="37"/>
      <c r="B146" s="38"/>
      <c r="C146" s="37"/>
      <c r="D146" s="184" t="s">
        <v>140</v>
      </c>
      <c r="E146" s="37"/>
      <c r="F146" s="185" t="s">
        <v>365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140</v>
      </c>
      <c r="AU146" s="18" t="s">
        <v>83</v>
      </c>
    </row>
    <row r="147" s="2" customFormat="1">
      <c r="A147" s="37"/>
      <c r="B147" s="38"/>
      <c r="C147" s="37"/>
      <c r="D147" s="189" t="s">
        <v>142</v>
      </c>
      <c r="E147" s="37"/>
      <c r="F147" s="190" t="s">
        <v>366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142</v>
      </c>
      <c r="AU147" s="18" t="s">
        <v>83</v>
      </c>
    </row>
    <row r="148" s="13" customFormat="1">
      <c r="A148" s="13"/>
      <c r="B148" s="196"/>
      <c r="C148" s="13"/>
      <c r="D148" s="184" t="s">
        <v>237</v>
      </c>
      <c r="E148" s="197" t="s">
        <v>1</v>
      </c>
      <c r="F148" s="198" t="s">
        <v>1530</v>
      </c>
      <c r="G148" s="13"/>
      <c r="H148" s="199">
        <v>92.5</v>
      </c>
      <c r="I148" s="200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237</v>
      </c>
      <c r="AU148" s="197" t="s">
        <v>83</v>
      </c>
      <c r="AV148" s="13" t="s">
        <v>83</v>
      </c>
      <c r="AW148" s="13" t="s">
        <v>30</v>
      </c>
      <c r="AX148" s="13" t="s">
        <v>81</v>
      </c>
      <c r="AY148" s="197" t="s">
        <v>130</v>
      </c>
    </row>
    <row r="149" s="2" customFormat="1" ht="24.15" customHeight="1">
      <c r="A149" s="37"/>
      <c r="B149" s="170"/>
      <c r="C149" s="171" t="s">
        <v>172</v>
      </c>
      <c r="D149" s="171" t="s">
        <v>133</v>
      </c>
      <c r="E149" s="172" t="s">
        <v>1531</v>
      </c>
      <c r="F149" s="173" t="s">
        <v>1532</v>
      </c>
      <c r="G149" s="174" t="s">
        <v>304</v>
      </c>
      <c r="H149" s="175">
        <v>17.5</v>
      </c>
      <c r="I149" s="176"/>
      <c r="J149" s="177">
        <f>ROUND(I149*H149,2)</f>
        <v>0</v>
      </c>
      <c r="K149" s="173" t="s">
        <v>137</v>
      </c>
      <c r="L149" s="38"/>
      <c r="M149" s="178" t="s">
        <v>1</v>
      </c>
      <c r="N149" s="179" t="s">
        <v>38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155</v>
      </c>
      <c r="AT149" s="182" t="s">
        <v>133</v>
      </c>
      <c r="AU149" s="182" t="s">
        <v>83</v>
      </c>
      <c r="AY149" s="18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81</v>
      </c>
      <c r="BK149" s="183">
        <f>ROUND(I149*H149,2)</f>
        <v>0</v>
      </c>
      <c r="BL149" s="18" t="s">
        <v>155</v>
      </c>
      <c r="BM149" s="182" t="s">
        <v>1533</v>
      </c>
    </row>
    <row r="150" s="2" customFormat="1">
      <c r="A150" s="37"/>
      <c r="B150" s="38"/>
      <c r="C150" s="37"/>
      <c r="D150" s="184" t="s">
        <v>140</v>
      </c>
      <c r="E150" s="37"/>
      <c r="F150" s="185" t="s">
        <v>1534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140</v>
      </c>
      <c r="AU150" s="18" t="s">
        <v>83</v>
      </c>
    </row>
    <row r="151" s="2" customFormat="1">
      <c r="A151" s="37"/>
      <c r="B151" s="38"/>
      <c r="C151" s="37"/>
      <c r="D151" s="189" t="s">
        <v>142</v>
      </c>
      <c r="E151" s="37"/>
      <c r="F151" s="190" t="s">
        <v>1535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142</v>
      </c>
      <c r="AU151" s="18" t="s">
        <v>83</v>
      </c>
    </row>
    <row r="152" s="13" customFormat="1">
      <c r="A152" s="13"/>
      <c r="B152" s="196"/>
      <c r="C152" s="13"/>
      <c r="D152" s="184" t="s">
        <v>237</v>
      </c>
      <c r="E152" s="197" t="s">
        <v>1</v>
      </c>
      <c r="F152" s="198" t="s">
        <v>1536</v>
      </c>
      <c r="G152" s="13"/>
      <c r="H152" s="199">
        <v>17.5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237</v>
      </c>
      <c r="AU152" s="197" t="s">
        <v>83</v>
      </c>
      <c r="AV152" s="13" t="s">
        <v>83</v>
      </c>
      <c r="AW152" s="13" t="s">
        <v>30</v>
      </c>
      <c r="AX152" s="13" t="s">
        <v>81</v>
      </c>
      <c r="AY152" s="197" t="s">
        <v>130</v>
      </c>
    </row>
    <row r="153" s="2" customFormat="1" ht="33" customHeight="1">
      <c r="A153" s="37"/>
      <c r="B153" s="170"/>
      <c r="C153" s="171" t="s">
        <v>177</v>
      </c>
      <c r="D153" s="171" t="s">
        <v>133</v>
      </c>
      <c r="E153" s="172" t="s">
        <v>380</v>
      </c>
      <c r="F153" s="173" t="s">
        <v>381</v>
      </c>
      <c r="G153" s="174" t="s">
        <v>382</v>
      </c>
      <c r="H153" s="175">
        <v>175.75</v>
      </c>
      <c r="I153" s="176"/>
      <c r="J153" s="177">
        <f>ROUND(I153*H153,2)</f>
        <v>0</v>
      </c>
      <c r="K153" s="173" t="s">
        <v>137</v>
      </c>
      <c r="L153" s="38"/>
      <c r="M153" s="178" t="s">
        <v>1</v>
      </c>
      <c r="N153" s="179" t="s">
        <v>38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155</v>
      </c>
      <c r="AT153" s="182" t="s">
        <v>133</v>
      </c>
      <c r="AU153" s="182" t="s">
        <v>83</v>
      </c>
      <c r="AY153" s="18" t="s">
        <v>130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81</v>
      </c>
      <c r="BK153" s="183">
        <f>ROUND(I153*H153,2)</f>
        <v>0</v>
      </c>
      <c r="BL153" s="18" t="s">
        <v>155</v>
      </c>
      <c r="BM153" s="182" t="s">
        <v>1537</v>
      </c>
    </row>
    <row r="154" s="2" customFormat="1">
      <c r="A154" s="37"/>
      <c r="B154" s="38"/>
      <c r="C154" s="37"/>
      <c r="D154" s="184" t="s">
        <v>140</v>
      </c>
      <c r="E154" s="37"/>
      <c r="F154" s="185" t="s">
        <v>384</v>
      </c>
      <c r="G154" s="37"/>
      <c r="H154" s="37"/>
      <c r="I154" s="186"/>
      <c r="J154" s="37"/>
      <c r="K154" s="37"/>
      <c r="L154" s="38"/>
      <c r="M154" s="187"/>
      <c r="N154" s="188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140</v>
      </c>
      <c r="AU154" s="18" t="s">
        <v>83</v>
      </c>
    </row>
    <row r="155" s="2" customFormat="1">
      <c r="A155" s="37"/>
      <c r="B155" s="38"/>
      <c r="C155" s="37"/>
      <c r="D155" s="189" t="s">
        <v>142</v>
      </c>
      <c r="E155" s="37"/>
      <c r="F155" s="190" t="s">
        <v>385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142</v>
      </c>
      <c r="AU155" s="18" t="s">
        <v>83</v>
      </c>
    </row>
    <row r="156" s="13" customFormat="1">
      <c r="A156" s="13"/>
      <c r="B156" s="196"/>
      <c r="C156" s="13"/>
      <c r="D156" s="184" t="s">
        <v>237</v>
      </c>
      <c r="E156" s="13"/>
      <c r="F156" s="198" t="s">
        <v>1538</v>
      </c>
      <c r="G156" s="13"/>
      <c r="H156" s="199">
        <v>175.75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237</v>
      </c>
      <c r="AU156" s="197" t="s">
        <v>83</v>
      </c>
      <c r="AV156" s="13" t="s">
        <v>83</v>
      </c>
      <c r="AW156" s="13" t="s">
        <v>3</v>
      </c>
      <c r="AX156" s="13" t="s">
        <v>81</v>
      </c>
      <c r="AY156" s="197" t="s">
        <v>130</v>
      </c>
    </row>
    <row r="157" s="2" customFormat="1" ht="16.5" customHeight="1">
      <c r="A157" s="37"/>
      <c r="B157" s="170"/>
      <c r="C157" s="171" t="s">
        <v>182</v>
      </c>
      <c r="D157" s="171" t="s">
        <v>133</v>
      </c>
      <c r="E157" s="172" t="s">
        <v>388</v>
      </c>
      <c r="F157" s="173" t="s">
        <v>389</v>
      </c>
      <c r="G157" s="174" t="s">
        <v>304</v>
      </c>
      <c r="H157" s="175">
        <v>92.5</v>
      </c>
      <c r="I157" s="176"/>
      <c r="J157" s="177">
        <f>ROUND(I157*H157,2)</f>
        <v>0</v>
      </c>
      <c r="K157" s="173" t="s">
        <v>137</v>
      </c>
      <c r="L157" s="38"/>
      <c r="M157" s="178" t="s">
        <v>1</v>
      </c>
      <c r="N157" s="179" t="s">
        <v>38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155</v>
      </c>
      <c r="AT157" s="182" t="s">
        <v>133</v>
      </c>
      <c r="AU157" s="182" t="s">
        <v>83</v>
      </c>
      <c r="AY157" s="18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81</v>
      </c>
      <c r="BK157" s="183">
        <f>ROUND(I157*H157,2)</f>
        <v>0</v>
      </c>
      <c r="BL157" s="18" t="s">
        <v>155</v>
      </c>
      <c r="BM157" s="182" t="s">
        <v>1539</v>
      </c>
    </row>
    <row r="158" s="2" customFormat="1">
      <c r="A158" s="37"/>
      <c r="B158" s="38"/>
      <c r="C158" s="37"/>
      <c r="D158" s="184" t="s">
        <v>140</v>
      </c>
      <c r="E158" s="37"/>
      <c r="F158" s="185" t="s">
        <v>391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140</v>
      </c>
      <c r="AU158" s="18" t="s">
        <v>83</v>
      </c>
    </row>
    <row r="159" s="2" customFormat="1">
      <c r="A159" s="37"/>
      <c r="B159" s="38"/>
      <c r="C159" s="37"/>
      <c r="D159" s="189" t="s">
        <v>142</v>
      </c>
      <c r="E159" s="37"/>
      <c r="F159" s="190" t="s">
        <v>392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142</v>
      </c>
      <c r="AU159" s="18" t="s">
        <v>83</v>
      </c>
    </row>
    <row r="160" s="2" customFormat="1" ht="16.5" customHeight="1">
      <c r="A160" s="37"/>
      <c r="B160" s="170"/>
      <c r="C160" s="171" t="s">
        <v>187</v>
      </c>
      <c r="D160" s="171" t="s">
        <v>133</v>
      </c>
      <c r="E160" s="172" t="s">
        <v>388</v>
      </c>
      <c r="F160" s="173" t="s">
        <v>389</v>
      </c>
      <c r="G160" s="174" t="s">
        <v>304</v>
      </c>
      <c r="H160" s="175">
        <v>17.5</v>
      </c>
      <c r="I160" s="176"/>
      <c r="J160" s="177">
        <f>ROUND(I160*H160,2)</f>
        <v>0</v>
      </c>
      <c r="K160" s="173" t="s">
        <v>137</v>
      </c>
      <c r="L160" s="38"/>
      <c r="M160" s="178" t="s">
        <v>1</v>
      </c>
      <c r="N160" s="179" t="s">
        <v>38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155</v>
      </c>
      <c r="AT160" s="182" t="s">
        <v>133</v>
      </c>
      <c r="AU160" s="182" t="s">
        <v>83</v>
      </c>
      <c r="AY160" s="18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81</v>
      </c>
      <c r="BK160" s="183">
        <f>ROUND(I160*H160,2)</f>
        <v>0</v>
      </c>
      <c r="BL160" s="18" t="s">
        <v>155</v>
      </c>
      <c r="BM160" s="182" t="s">
        <v>1540</v>
      </c>
    </row>
    <row r="161" s="2" customFormat="1">
      <c r="A161" s="37"/>
      <c r="B161" s="38"/>
      <c r="C161" s="37"/>
      <c r="D161" s="184" t="s">
        <v>140</v>
      </c>
      <c r="E161" s="37"/>
      <c r="F161" s="185" t="s">
        <v>391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140</v>
      </c>
      <c r="AU161" s="18" t="s">
        <v>83</v>
      </c>
    </row>
    <row r="162" s="2" customFormat="1">
      <c r="A162" s="37"/>
      <c r="B162" s="38"/>
      <c r="C162" s="37"/>
      <c r="D162" s="189" t="s">
        <v>142</v>
      </c>
      <c r="E162" s="37"/>
      <c r="F162" s="190" t="s">
        <v>392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142</v>
      </c>
      <c r="AU162" s="18" t="s">
        <v>83</v>
      </c>
    </row>
    <row r="163" s="13" customFormat="1">
      <c r="A163" s="13"/>
      <c r="B163" s="196"/>
      <c r="C163" s="13"/>
      <c r="D163" s="184" t="s">
        <v>237</v>
      </c>
      <c r="E163" s="197" t="s">
        <v>1</v>
      </c>
      <c r="F163" s="198" t="s">
        <v>1541</v>
      </c>
      <c r="G163" s="13"/>
      <c r="H163" s="199">
        <v>17.5</v>
      </c>
      <c r="I163" s="200"/>
      <c r="J163" s="13"/>
      <c r="K163" s="13"/>
      <c r="L163" s="196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237</v>
      </c>
      <c r="AU163" s="197" t="s">
        <v>83</v>
      </c>
      <c r="AV163" s="13" t="s">
        <v>83</v>
      </c>
      <c r="AW163" s="13" t="s">
        <v>30</v>
      </c>
      <c r="AX163" s="13" t="s">
        <v>81</v>
      </c>
      <c r="AY163" s="197" t="s">
        <v>130</v>
      </c>
    </row>
    <row r="164" s="2" customFormat="1" ht="24.15" customHeight="1">
      <c r="A164" s="37"/>
      <c r="B164" s="170"/>
      <c r="C164" s="171" t="s">
        <v>194</v>
      </c>
      <c r="D164" s="171" t="s">
        <v>133</v>
      </c>
      <c r="E164" s="172" t="s">
        <v>394</v>
      </c>
      <c r="F164" s="173" t="s">
        <v>395</v>
      </c>
      <c r="G164" s="174" t="s">
        <v>304</v>
      </c>
      <c r="H164" s="175">
        <v>63.799999999999997</v>
      </c>
      <c r="I164" s="176"/>
      <c r="J164" s="177">
        <f>ROUND(I164*H164,2)</f>
        <v>0</v>
      </c>
      <c r="K164" s="173" t="s">
        <v>137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155</v>
      </c>
      <c r="AT164" s="182" t="s">
        <v>133</v>
      </c>
      <c r="AU164" s="182" t="s">
        <v>83</v>
      </c>
      <c r="AY164" s="18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155</v>
      </c>
      <c r="BM164" s="182" t="s">
        <v>1542</v>
      </c>
    </row>
    <row r="165" s="2" customFormat="1">
      <c r="A165" s="37"/>
      <c r="B165" s="38"/>
      <c r="C165" s="37"/>
      <c r="D165" s="184" t="s">
        <v>140</v>
      </c>
      <c r="E165" s="37"/>
      <c r="F165" s="185" t="s">
        <v>397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140</v>
      </c>
      <c r="AU165" s="18" t="s">
        <v>83</v>
      </c>
    </row>
    <row r="166" s="2" customFormat="1">
      <c r="A166" s="37"/>
      <c r="B166" s="38"/>
      <c r="C166" s="37"/>
      <c r="D166" s="189" t="s">
        <v>142</v>
      </c>
      <c r="E166" s="37"/>
      <c r="F166" s="190" t="s">
        <v>398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142</v>
      </c>
      <c r="AU166" s="18" t="s">
        <v>83</v>
      </c>
    </row>
    <row r="167" s="13" customFormat="1">
      <c r="A167" s="13"/>
      <c r="B167" s="196"/>
      <c r="C167" s="13"/>
      <c r="D167" s="184" t="s">
        <v>237</v>
      </c>
      <c r="E167" s="197" t="s">
        <v>1</v>
      </c>
      <c r="F167" s="198" t="s">
        <v>1543</v>
      </c>
      <c r="G167" s="13"/>
      <c r="H167" s="199">
        <v>37.799999999999997</v>
      </c>
      <c r="I167" s="200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237</v>
      </c>
      <c r="AU167" s="197" t="s">
        <v>83</v>
      </c>
      <c r="AV167" s="13" t="s">
        <v>83</v>
      </c>
      <c r="AW167" s="13" t="s">
        <v>30</v>
      </c>
      <c r="AX167" s="13" t="s">
        <v>73</v>
      </c>
      <c r="AY167" s="197" t="s">
        <v>130</v>
      </c>
    </row>
    <row r="168" s="13" customFormat="1">
      <c r="A168" s="13"/>
      <c r="B168" s="196"/>
      <c r="C168" s="13"/>
      <c r="D168" s="184" t="s">
        <v>237</v>
      </c>
      <c r="E168" s="197" t="s">
        <v>1</v>
      </c>
      <c r="F168" s="198" t="s">
        <v>1544</v>
      </c>
      <c r="G168" s="13"/>
      <c r="H168" s="199">
        <v>26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237</v>
      </c>
      <c r="AU168" s="197" t="s">
        <v>83</v>
      </c>
      <c r="AV168" s="13" t="s">
        <v>83</v>
      </c>
      <c r="AW168" s="13" t="s">
        <v>30</v>
      </c>
      <c r="AX168" s="13" t="s">
        <v>73</v>
      </c>
      <c r="AY168" s="197" t="s">
        <v>130</v>
      </c>
    </row>
    <row r="169" s="14" customFormat="1">
      <c r="A169" s="14"/>
      <c r="B169" s="204"/>
      <c r="C169" s="14"/>
      <c r="D169" s="184" t="s">
        <v>237</v>
      </c>
      <c r="E169" s="205" t="s">
        <v>1</v>
      </c>
      <c r="F169" s="206" t="s">
        <v>295</v>
      </c>
      <c r="G169" s="14"/>
      <c r="H169" s="207">
        <v>63.799999999999997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237</v>
      </c>
      <c r="AU169" s="205" t="s">
        <v>83</v>
      </c>
      <c r="AV169" s="14" t="s">
        <v>155</v>
      </c>
      <c r="AW169" s="14" t="s">
        <v>30</v>
      </c>
      <c r="AX169" s="14" t="s">
        <v>81</v>
      </c>
      <c r="AY169" s="205" t="s">
        <v>130</v>
      </c>
    </row>
    <row r="170" s="2" customFormat="1" ht="16.5" customHeight="1">
      <c r="A170" s="37"/>
      <c r="B170" s="170"/>
      <c r="C170" s="219" t="s">
        <v>8</v>
      </c>
      <c r="D170" s="219" t="s">
        <v>406</v>
      </c>
      <c r="E170" s="220" t="s">
        <v>1545</v>
      </c>
      <c r="F170" s="221" t="s">
        <v>1546</v>
      </c>
      <c r="G170" s="222" t="s">
        <v>382</v>
      </c>
      <c r="H170" s="223">
        <v>75.599999999999994</v>
      </c>
      <c r="I170" s="224"/>
      <c r="J170" s="225">
        <f>ROUND(I170*H170,2)</f>
        <v>0</v>
      </c>
      <c r="K170" s="221" t="s">
        <v>137</v>
      </c>
      <c r="L170" s="226"/>
      <c r="M170" s="227" t="s">
        <v>1</v>
      </c>
      <c r="N170" s="228" t="s">
        <v>38</v>
      </c>
      <c r="O170" s="76"/>
      <c r="P170" s="180">
        <f>O170*H170</f>
        <v>0</v>
      </c>
      <c r="Q170" s="180">
        <v>1</v>
      </c>
      <c r="R170" s="180">
        <f>Q170*H170</f>
        <v>75.599999999999994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177</v>
      </c>
      <c r="AT170" s="182" t="s">
        <v>406</v>
      </c>
      <c r="AU170" s="182" t="s">
        <v>83</v>
      </c>
      <c r="AY170" s="18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155</v>
      </c>
      <c r="BM170" s="182" t="s">
        <v>1547</v>
      </c>
    </row>
    <row r="171" s="2" customFormat="1">
      <c r="A171" s="37"/>
      <c r="B171" s="38"/>
      <c r="C171" s="37"/>
      <c r="D171" s="184" t="s">
        <v>140</v>
      </c>
      <c r="E171" s="37"/>
      <c r="F171" s="185" t="s">
        <v>1546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140</v>
      </c>
      <c r="AU171" s="18" t="s">
        <v>83</v>
      </c>
    </row>
    <row r="172" s="13" customFormat="1">
      <c r="A172" s="13"/>
      <c r="B172" s="196"/>
      <c r="C172" s="13"/>
      <c r="D172" s="184" t="s">
        <v>237</v>
      </c>
      <c r="E172" s="13"/>
      <c r="F172" s="198" t="s">
        <v>1548</v>
      </c>
      <c r="G172" s="13"/>
      <c r="H172" s="199">
        <v>75.599999999999994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237</v>
      </c>
      <c r="AU172" s="197" t="s">
        <v>83</v>
      </c>
      <c r="AV172" s="13" t="s">
        <v>83</v>
      </c>
      <c r="AW172" s="13" t="s">
        <v>3</v>
      </c>
      <c r="AX172" s="13" t="s">
        <v>81</v>
      </c>
      <c r="AY172" s="197" t="s">
        <v>130</v>
      </c>
    </row>
    <row r="173" s="2" customFormat="1" ht="16.5" customHeight="1">
      <c r="A173" s="37"/>
      <c r="B173" s="170"/>
      <c r="C173" s="219" t="s">
        <v>205</v>
      </c>
      <c r="D173" s="219" t="s">
        <v>406</v>
      </c>
      <c r="E173" s="220" t="s">
        <v>1549</v>
      </c>
      <c r="F173" s="221" t="s">
        <v>1550</v>
      </c>
      <c r="G173" s="222" t="s">
        <v>382</v>
      </c>
      <c r="H173" s="223">
        <v>52</v>
      </c>
      <c r="I173" s="224"/>
      <c r="J173" s="225">
        <f>ROUND(I173*H173,2)</f>
        <v>0</v>
      </c>
      <c r="K173" s="221" t="s">
        <v>137</v>
      </c>
      <c r="L173" s="226"/>
      <c r="M173" s="227" t="s">
        <v>1</v>
      </c>
      <c r="N173" s="228" t="s">
        <v>38</v>
      </c>
      <c r="O173" s="76"/>
      <c r="P173" s="180">
        <f>O173*H173</f>
        <v>0</v>
      </c>
      <c r="Q173" s="180">
        <v>1</v>
      </c>
      <c r="R173" s="180">
        <f>Q173*H173</f>
        <v>52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177</v>
      </c>
      <c r="AT173" s="182" t="s">
        <v>406</v>
      </c>
      <c r="AU173" s="182" t="s">
        <v>83</v>
      </c>
      <c r="AY173" s="18" t="s">
        <v>130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155</v>
      </c>
      <c r="BM173" s="182" t="s">
        <v>1551</v>
      </c>
    </row>
    <row r="174" s="2" customFormat="1">
      <c r="A174" s="37"/>
      <c r="B174" s="38"/>
      <c r="C174" s="37"/>
      <c r="D174" s="184" t="s">
        <v>140</v>
      </c>
      <c r="E174" s="37"/>
      <c r="F174" s="185" t="s">
        <v>1550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140</v>
      </c>
      <c r="AU174" s="18" t="s">
        <v>83</v>
      </c>
    </row>
    <row r="175" s="13" customFormat="1">
      <c r="A175" s="13"/>
      <c r="B175" s="196"/>
      <c r="C175" s="13"/>
      <c r="D175" s="184" t="s">
        <v>237</v>
      </c>
      <c r="E175" s="13"/>
      <c r="F175" s="198" t="s">
        <v>996</v>
      </c>
      <c r="G175" s="13"/>
      <c r="H175" s="199">
        <v>52</v>
      </c>
      <c r="I175" s="200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237</v>
      </c>
      <c r="AU175" s="197" t="s">
        <v>83</v>
      </c>
      <c r="AV175" s="13" t="s">
        <v>83</v>
      </c>
      <c r="AW175" s="13" t="s">
        <v>3</v>
      </c>
      <c r="AX175" s="13" t="s">
        <v>81</v>
      </c>
      <c r="AY175" s="197" t="s">
        <v>130</v>
      </c>
    </row>
    <row r="176" s="2" customFormat="1" ht="24.15" customHeight="1">
      <c r="A176" s="37"/>
      <c r="B176" s="170"/>
      <c r="C176" s="171" t="s">
        <v>316</v>
      </c>
      <c r="D176" s="171" t="s">
        <v>133</v>
      </c>
      <c r="E176" s="172" t="s">
        <v>394</v>
      </c>
      <c r="F176" s="173" t="s">
        <v>395</v>
      </c>
      <c r="G176" s="174" t="s">
        <v>304</v>
      </c>
      <c r="H176" s="175">
        <v>17.5</v>
      </c>
      <c r="I176" s="176"/>
      <c r="J176" s="177">
        <f>ROUND(I176*H176,2)</f>
        <v>0</v>
      </c>
      <c r="K176" s="173" t="s">
        <v>137</v>
      </c>
      <c r="L176" s="38"/>
      <c r="M176" s="178" t="s">
        <v>1</v>
      </c>
      <c r="N176" s="179" t="s">
        <v>38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155</v>
      </c>
      <c r="AT176" s="182" t="s">
        <v>133</v>
      </c>
      <c r="AU176" s="182" t="s">
        <v>83</v>
      </c>
      <c r="AY176" s="18" t="s">
        <v>130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155</v>
      </c>
      <c r="BM176" s="182" t="s">
        <v>1552</v>
      </c>
    </row>
    <row r="177" s="2" customFormat="1">
      <c r="A177" s="37"/>
      <c r="B177" s="38"/>
      <c r="C177" s="37"/>
      <c r="D177" s="184" t="s">
        <v>140</v>
      </c>
      <c r="E177" s="37"/>
      <c r="F177" s="185" t="s">
        <v>397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140</v>
      </c>
      <c r="AU177" s="18" t="s">
        <v>83</v>
      </c>
    </row>
    <row r="178" s="2" customFormat="1">
      <c r="A178" s="37"/>
      <c r="B178" s="38"/>
      <c r="C178" s="37"/>
      <c r="D178" s="189" t="s">
        <v>142</v>
      </c>
      <c r="E178" s="37"/>
      <c r="F178" s="190" t="s">
        <v>398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142</v>
      </c>
      <c r="AU178" s="18" t="s">
        <v>83</v>
      </c>
    </row>
    <row r="179" s="13" customFormat="1">
      <c r="A179" s="13"/>
      <c r="B179" s="196"/>
      <c r="C179" s="13"/>
      <c r="D179" s="184" t="s">
        <v>237</v>
      </c>
      <c r="E179" s="197" t="s">
        <v>1</v>
      </c>
      <c r="F179" s="198" t="s">
        <v>1553</v>
      </c>
      <c r="G179" s="13"/>
      <c r="H179" s="199">
        <v>17.5</v>
      </c>
      <c r="I179" s="200"/>
      <c r="J179" s="13"/>
      <c r="K179" s="13"/>
      <c r="L179" s="196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237</v>
      </c>
      <c r="AU179" s="197" t="s">
        <v>83</v>
      </c>
      <c r="AV179" s="13" t="s">
        <v>83</v>
      </c>
      <c r="AW179" s="13" t="s">
        <v>30</v>
      </c>
      <c r="AX179" s="13" t="s">
        <v>81</v>
      </c>
      <c r="AY179" s="197" t="s">
        <v>130</v>
      </c>
    </row>
    <row r="180" s="12" customFormat="1" ht="22.8" customHeight="1">
      <c r="A180" s="12"/>
      <c r="B180" s="157"/>
      <c r="C180" s="12"/>
      <c r="D180" s="158" t="s">
        <v>72</v>
      </c>
      <c r="E180" s="168" t="s">
        <v>83</v>
      </c>
      <c r="F180" s="168" t="s">
        <v>464</v>
      </c>
      <c r="G180" s="12"/>
      <c r="H180" s="12"/>
      <c r="I180" s="160"/>
      <c r="J180" s="169">
        <f>BK180</f>
        <v>0</v>
      </c>
      <c r="K180" s="12"/>
      <c r="L180" s="157"/>
      <c r="M180" s="162"/>
      <c r="N180" s="163"/>
      <c r="O180" s="163"/>
      <c r="P180" s="164">
        <f>SUM(P181:P188)</f>
        <v>0</v>
      </c>
      <c r="Q180" s="163"/>
      <c r="R180" s="164">
        <f>SUM(R181:R188)</f>
        <v>18.543600000000001</v>
      </c>
      <c r="S180" s="163"/>
      <c r="T180" s="165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8" t="s">
        <v>81</v>
      </c>
      <c r="AT180" s="166" t="s">
        <v>72</v>
      </c>
      <c r="AU180" s="166" t="s">
        <v>81</v>
      </c>
      <c r="AY180" s="158" t="s">
        <v>130</v>
      </c>
      <c r="BK180" s="167">
        <f>SUM(BK181:BK188)</f>
        <v>0</v>
      </c>
    </row>
    <row r="181" s="2" customFormat="1" ht="24.15" customHeight="1">
      <c r="A181" s="37"/>
      <c r="B181" s="170"/>
      <c r="C181" s="171" t="s">
        <v>325</v>
      </c>
      <c r="D181" s="171" t="s">
        <v>133</v>
      </c>
      <c r="E181" s="172" t="s">
        <v>1554</v>
      </c>
      <c r="F181" s="173" t="s">
        <v>1555</v>
      </c>
      <c r="G181" s="174" t="s">
        <v>304</v>
      </c>
      <c r="H181" s="175">
        <v>2.5350000000000001</v>
      </c>
      <c r="I181" s="176"/>
      <c r="J181" s="177">
        <f>ROUND(I181*H181,2)</f>
        <v>0</v>
      </c>
      <c r="K181" s="173" t="s">
        <v>137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2.1600000000000001</v>
      </c>
      <c r="R181" s="180">
        <f>Q181*H181</f>
        <v>5.4756000000000009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155</v>
      </c>
      <c r="AT181" s="182" t="s">
        <v>133</v>
      </c>
      <c r="AU181" s="182" t="s">
        <v>83</v>
      </c>
      <c r="AY181" s="18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155</v>
      </c>
      <c r="BM181" s="182" t="s">
        <v>1556</v>
      </c>
    </row>
    <row r="182" s="2" customFormat="1">
      <c r="A182" s="37"/>
      <c r="B182" s="38"/>
      <c r="C182" s="37"/>
      <c r="D182" s="184" t="s">
        <v>140</v>
      </c>
      <c r="E182" s="37"/>
      <c r="F182" s="185" t="s">
        <v>1557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140</v>
      </c>
      <c r="AU182" s="18" t="s">
        <v>83</v>
      </c>
    </row>
    <row r="183" s="2" customFormat="1">
      <c r="A183" s="37"/>
      <c r="B183" s="38"/>
      <c r="C183" s="37"/>
      <c r="D183" s="189" t="s">
        <v>142</v>
      </c>
      <c r="E183" s="37"/>
      <c r="F183" s="190" t="s">
        <v>1558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142</v>
      </c>
      <c r="AU183" s="18" t="s">
        <v>83</v>
      </c>
    </row>
    <row r="184" s="13" customFormat="1">
      <c r="A184" s="13"/>
      <c r="B184" s="196"/>
      <c r="C184" s="13"/>
      <c r="D184" s="184" t="s">
        <v>237</v>
      </c>
      <c r="E184" s="197" t="s">
        <v>1</v>
      </c>
      <c r="F184" s="198" t="s">
        <v>1559</v>
      </c>
      <c r="G184" s="13"/>
      <c r="H184" s="199">
        <v>2.5350000000000001</v>
      </c>
      <c r="I184" s="200"/>
      <c r="J184" s="13"/>
      <c r="K184" s="13"/>
      <c r="L184" s="196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237</v>
      </c>
      <c r="AU184" s="197" t="s">
        <v>83</v>
      </c>
      <c r="AV184" s="13" t="s">
        <v>83</v>
      </c>
      <c r="AW184" s="13" t="s">
        <v>30</v>
      </c>
      <c r="AX184" s="13" t="s">
        <v>81</v>
      </c>
      <c r="AY184" s="197" t="s">
        <v>130</v>
      </c>
    </row>
    <row r="185" s="2" customFormat="1" ht="24.15" customHeight="1">
      <c r="A185" s="37"/>
      <c r="B185" s="170"/>
      <c r="C185" s="171" t="s">
        <v>332</v>
      </c>
      <c r="D185" s="171" t="s">
        <v>133</v>
      </c>
      <c r="E185" s="172" t="s">
        <v>1560</v>
      </c>
      <c r="F185" s="173" t="s">
        <v>1561</v>
      </c>
      <c r="G185" s="174" t="s">
        <v>304</v>
      </c>
      <c r="H185" s="175">
        <v>6.5999999999999996</v>
      </c>
      <c r="I185" s="176"/>
      <c r="J185" s="177">
        <f>ROUND(I185*H185,2)</f>
        <v>0</v>
      </c>
      <c r="K185" s="173" t="s">
        <v>137</v>
      </c>
      <c r="L185" s="38"/>
      <c r="M185" s="178" t="s">
        <v>1</v>
      </c>
      <c r="N185" s="179" t="s">
        <v>38</v>
      </c>
      <c r="O185" s="76"/>
      <c r="P185" s="180">
        <f>O185*H185</f>
        <v>0</v>
      </c>
      <c r="Q185" s="180">
        <v>1.98</v>
      </c>
      <c r="R185" s="180">
        <f>Q185*H185</f>
        <v>13.068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155</v>
      </c>
      <c r="AT185" s="182" t="s">
        <v>133</v>
      </c>
      <c r="AU185" s="182" t="s">
        <v>83</v>
      </c>
      <c r="AY185" s="18" t="s">
        <v>130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81</v>
      </c>
      <c r="BK185" s="183">
        <f>ROUND(I185*H185,2)</f>
        <v>0</v>
      </c>
      <c r="BL185" s="18" t="s">
        <v>155</v>
      </c>
      <c r="BM185" s="182" t="s">
        <v>1562</v>
      </c>
    </row>
    <row r="186" s="2" customFormat="1">
      <c r="A186" s="37"/>
      <c r="B186" s="38"/>
      <c r="C186" s="37"/>
      <c r="D186" s="184" t="s">
        <v>140</v>
      </c>
      <c r="E186" s="37"/>
      <c r="F186" s="185" t="s">
        <v>1563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140</v>
      </c>
      <c r="AU186" s="18" t="s">
        <v>83</v>
      </c>
    </row>
    <row r="187" s="2" customFormat="1">
      <c r="A187" s="37"/>
      <c r="B187" s="38"/>
      <c r="C187" s="37"/>
      <c r="D187" s="189" t="s">
        <v>142</v>
      </c>
      <c r="E187" s="37"/>
      <c r="F187" s="190" t="s">
        <v>1564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142</v>
      </c>
      <c r="AU187" s="18" t="s">
        <v>83</v>
      </c>
    </row>
    <row r="188" s="13" customFormat="1">
      <c r="A188" s="13"/>
      <c r="B188" s="196"/>
      <c r="C188" s="13"/>
      <c r="D188" s="184" t="s">
        <v>237</v>
      </c>
      <c r="E188" s="197" t="s">
        <v>1</v>
      </c>
      <c r="F188" s="198" t="s">
        <v>1565</v>
      </c>
      <c r="G188" s="13"/>
      <c r="H188" s="199">
        <v>6.5999999999999996</v>
      </c>
      <c r="I188" s="200"/>
      <c r="J188" s="13"/>
      <c r="K188" s="13"/>
      <c r="L188" s="196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237</v>
      </c>
      <c r="AU188" s="197" t="s">
        <v>83</v>
      </c>
      <c r="AV188" s="13" t="s">
        <v>83</v>
      </c>
      <c r="AW188" s="13" t="s">
        <v>30</v>
      </c>
      <c r="AX188" s="13" t="s">
        <v>81</v>
      </c>
      <c r="AY188" s="197" t="s">
        <v>130</v>
      </c>
    </row>
    <row r="189" s="12" customFormat="1" ht="22.8" customHeight="1">
      <c r="A189" s="12"/>
      <c r="B189" s="157"/>
      <c r="C189" s="12"/>
      <c r="D189" s="158" t="s">
        <v>72</v>
      </c>
      <c r="E189" s="168" t="s">
        <v>149</v>
      </c>
      <c r="F189" s="168" t="s">
        <v>484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SUM(P190:P218)</f>
        <v>0</v>
      </c>
      <c r="Q189" s="163"/>
      <c r="R189" s="164">
        <f>SUM(R190:R218)</f>
        <v>26.350104999999999</v>
      </c>
      <c r="S189" s="163"/>
      <c r="T189" s="165">
        <f>SUM(T190:T218)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81</v>
      </c>
      <c r="AT189" s="166" t="s">
        <v>72</v>
      </c>
      <c r="AU189" s="166" t="s">
        <v>81</v>
      </c>
      <c r="AY189" s="158" t="s">
        <v>130</v>
      </c>
      <c r="BK189" s="167">
        <f>SUM(BK190:BK218)</f>
        <v>0</v>
      </c>
    </row>
    <row r="190" s="2" customFormat="1" ht="24.15" customHeight="1">
      <c r="A190" s="37"/>
      <c r="B190" s="170"/>
      <c r="C190" s="171" t="s">
        <v>340</v>
      </c>
      <c r="D190" s="171" t="s">
        <v>133</v>
      </c>
      <c r="E190" s="172" t="s">
        <v>1566</v>
      </c>
      <c r="F190" s="173" t="s">
        <v>1567</v>
      </c>
      <c r="G190" s="174" t="s">
        <v>590</v>
      </c>
      <c r="H190" s="175">
        <v>20</v>
      </c>
      <c r="I190" s="176"/>
      <c r="J190" s="177">
        <f>ROUND(I190*H190,2)</f>
        <v>0</v>
      </c>
      <c r="K190" s="173" t="s">
        <v>137</v>
      </c>
      <c r="L190" s="38"/>
      <c r="M190" s="178" t="s">
        <v>1</v>
      </c>
      <c r="N190" s="179" t="s">
        <v>38</v>
      </c>
      <c r="O190" s="76"/>
      <c r="P190" s="180">
        <f>O190*H190</f>
        <v>0</v>
      </c>
      <c r="Q190" s="180">
        <v>0.17488999999999999</v>
      </c>
      <c r="R190" s="180">
        <f>Q190*H190</f>
        <v>3.4977999999999998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155</v>
      </c>
      <c r="AT190" s="182" t="s">
        <v>133</v>
      </c>
      <c r="AU190" s="182" t="s">
        <v>83</v>
      </c>
      <c r="AY190" s="18" t="s">
        <v>130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81</v>
      </c>
      <c r="BK190" s="183">
        <f>ROUND(I190*H190,2)</f>
        <v>0</v>
      </c>
      <c r="BL190" s="18" t="s">
        <v>155</v>
      </c>
      <c r="BM190" s="182" t="s">
        <v>1568</v>
      </c>
    </row>
    <row r="191" s="2" customFormat="1">
      <c r="A191" s="37"/>
      <c r="B191" s="38"/>
      <c r="C191" s="37"/>
      <c r="D191" s="184" t="s">
        <v>140</v>
      </c>
      <c r="E191" s="37"/>
      <c r="F191" s="185" t="s">
        <v>1569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140</v>
      </c>
      <c r="AU191" s="18" t="s">
        <v>83</v>
      </c>
    </row>
    <row r="192" s="2" customFormat="1">
      <c r="A192" s="37"/>
      <c r="B192" s="38"/>
      <c r="C192" s="37"/>
      <c r="D192" s="189" t="s">
        <v>142</v>
      </c>
      <c r="E192" s="37"/>
      <c r="F192" s="190" t="s">
        <v>1570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142</v>
      </c>
      <c r="AU192" s="18" t="s">
        <v>83</v>
      </c>
    </row>
    <row r="193" s="13" customFormat="1">
      <c r="A193" s="13"/>
      <c r="B193" s="196"/>
      <c r="C193" s="13"/>
      <c r="D193" s="184" t="s">
        <v>237</v>
      </c>
      <c r="E193" s="197" t="s">
        <v>1</v>
      </c>
      <c r="F193" s="198" t="s">
        <v>1571</v>
      </c>
      <c r="G193" s="13"/>
      <c r="H193" s="199">
        <v>18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237</v>
      </c>
      <c r="AU193" s="197" t="s">
        <v>83</v>
      </c>
      <c r="AV193" s="13" t="s">
        <v>83</v>
      </c>
      <c r="AW193" s="13" t="s">
        <v>30</v>
      </c>
      <c r="AX193" s="13" t="s">
        <v>73</v>
      </c>
      <c r="AY193" s="197" t="s">
        <v>130</v>
      </c>
    </row>
    <row r="194" s="13" customFormat="1">
      <c r="A194" s="13"/>
      <c r="B194" s="196"/>
      <c r="C194" s="13"/>
      <c r="D194" s="184" t="s">
        <v>237</v>
      </c>
      <c r="E194" s="197" t="s">
        <v>1</v>
      </c>
      <c r="F194" s="198" t="s">
        <v>1572</v>
      </c>
      <c r="G194" s="13"/>
      <c r="H194" s="199">
        <v>2</v>
      </c>
      <c r="I194" s="200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237</v>
      </c>
      <c r="AU194" s="197" t="s">
        <v>83</v>
      </c>
      <c r="AV194" s="13" t="s">
        <v>83</v>
      </c>
      <c r="AW194" s="13" t="s">
        <v>30</v>
      </c>
      <c r="AX194" s="13" t="s">
        <v>73</v>
      </c>
      <c r="AY194" s="197" t="s">
        <v>130</v>
      </c>
    </row>
    <row r="195" s="14" customFormat="1">
      <c r="A195" s="14"/>
      <c r="B195" s="204"/>
      <c r="C195" s="14"/>
      <c r="D195" s="184" t="s">
        <v>237</v>
      </c>
      <c r="E195" s="205" t="s">
        <v>1</v>
      </c>
      <c r="F195" s="206" t="s">
        <v>295</v>
      </c>
      <c r="G195" s="14"/>
      <c r="H195" s="207">
        <v>20</v>
      </c>
      <c r="I195" s="208"/>
      <c r="J195" s="14"/>
      <c r="K195" s="14"/>
      <c r="L195" s="204"/>
      <c r="M195" s="209"/>
      <c r="N195" s="210"/>
      <c r="O195" s="210"/>
      <c r="P195" s="210"/>
      <c r="Q195" s="210"/>
      <c r="R195" s="210"/>
      <c r="S195" s="210"/>
      <c r="T195" s="21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5" t="s">
        <v>237</v>
      </c>
      <c r="AU195" s="205" t="s">
        <v>83</v>
      </c>
      <c r="AV195" s="14" t="s">
        <v>155</v>
      </c>
      <c r="AW195" s="14" t="s">
        <v>30</v>
      </c>
      <c r="AX195" s="14" t="s">
        <v>81</v>
      </c>
      <c r="AY195" s="205" t="s">
        <v>130</v>
      </c>
    </row>
    <row r="196" s="2" customFormat="1" ht="24.15" customHeight="1">
      <c r="A196" s="37"/>
      <c r="B196" s="170"/>
      <c r="C196" s="219" t="s">
        <v>348</v>
      </c>
      <c r="D196" s="219" t="s">
        <v>406</v>
      </c>
      <c r="E196" s="220" t="s">
        <v>1573</v>
      </c>
      <c r="F196" s="221" t="s">
        <v>1574</v>
      </c>
      <c r="G196" s="222" t="s">
        <v>590</v>
      </c>
      <c r="H196" s="223">
        <v>2</v>
      </c>
      <c r="I196" s="224"/>
      <c r="J196" s="225">
        <f>ROUND(I196*H196,2)</f>
        <v>0</v>
      </c>
      <c r="K196" s="221" t="s">
        <v>137</v>
      </c>
      <c r="L196" s="226"/>
      <c r="M196" s="227" t="s">
        <v>1</v>
      </c>
      <c r="N196" s="228" t="s">
        <v>38</v>
      </c>
      <c r="O196" s="76"/>
      <c r="P196" s="180">
        <f>O196*H196</f>
        <v>0</v>
      </c>
      <c r="Q196" s="180">
        <v>0.0033999999999999998</v>
      </c>
      <c r="R196" s="180">
        <f>Q196*H196</f>
        <v>0.0067999999999999996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177</v>
      </c>
      <c r="AT196" s="182" t="s">
        <v>406</v>
      </c>
      <c r="AU196" s="182" t="s">
        <v>83</v>
      </c>
      <c r="AY196" s="18" t="s">
        <v>130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81</v>
      </c>
      <c r="BK196" s="183">
        <f>ROUND(I196*H196,2)</f>
        <v>0</v>
      </c>
      <c r="BL196" s="18" t="s">
        <v>155</v>
      </c>
      <c r="BM196" s="182" t="s">
        <v>1575</v>
      </c>
    </row>
    <row r="197" s="2" customFormat="1">
      <c r="A197" s="37"/>
      <c r="B197" s="38"/>
      <c r="C197" s="37"/>
      <c r="D197" s="184" t="s">
        <v>140</v>
      </c>
      <c r="E197" s="37"/>
      <c r="F197" s="185" t="s">
        <v>1574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140</v>
      </c>
      <c r="AU197" s="18" t="s">
        <v>83</v>
      </c>
    </row>
    <row r="198" s="2" customFormat="1" ht="24.15" customHeight="1">
      <c r="A198" s="37"/>
      <c r="B198" s="170"/>
      <c r="C198" s="219" t="s">
        <v>354</v>
      </c>
      <c r="D198" s="219" t="s">
        <v>406</v>
      </c>
      <c r="E198" s="220" t="s">
        <v>1576</v>
      </c>
      <c r="F198" s="221" t="s">
        <v>1577</v>
      </c>
      <c r="G198" s="222" t="s">
        <v>590</v>
      </c>
      <c r="H198" s="223">
        <v>18</v>
      </c>
      <c r="I198" s="224"/>
      <c r="J198" s="225">
        <f>ROUND(I198*H198,2)</f>
        <v>0</v>
      </c>
      <c r="K198" s="221" t="s">
        <v>137</v>
      </c>
      <c r="L198" s="226"/>
      <c r="M198" s="227" t="s">
        <v>1</v>
      </c>
      <c r="N198" s="228" t="s">
        <v>38</v>
      </c>
      <c r="O198" s="76"/>
      <c r="P198" s="180">
        <f>O198*H198</f>
        <v>0</v>
      </c>
      <c r="Q198" s="180">
        <v>0.0028</v>
      </c>
      <c r="R198" s="180">
        <f>Q198*H198</f>
        <v>0.0504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177</v>
      </c>
      <c r="AT198" s="182" t="s">
        <v>406</v>
      </c>
      <c r="AU198" s="182" t="s">
        <v>83</v>
      </c>
      <c r="AY198" s="18" t="s">
        <v>130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81</v>
      </c>
      <c r="BK198" s="183">
        <f>ROUND(I198*H198,2)</f>
        <v>0</v>
      </c>
      <c r="BL198" s="18" t="s">
        <v>155</v>
      </c>
      <c r="BM198" s="182" t="s">
        <v>1578</v>
      </c>
    </row>
    <row r="199" s="2" customFormat="1">
      <c r="A199" s="37"/>
      <c r="B199" s="38"/>
      <c r="C199" s="37"/>
      <c r="D199" s="184" t="s">
        <v>140</v>
      </c>
      <c r="E199" s="37"/>
      <c r="F199" s="185" t="s">
        <v>1577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140</v>
      </c>
      <c r="AU199" s="18" t="s">
        <v>83</v>
      </c>
    </row>
    <row r="200" s="2" customFormat="1" ht="21.75" customHeight="1">
      <c r="A200" s="37"/>
      <c r="B200" s="170"/>
      <c r="C200" s="171" t="s">
        <v>361</v>
      </c>
      <c r="D200" s="171" t="s">
        <v>133</v>
      </c>
      <c r="E200" s="172" t="s">
        <v>1579</v>
      </c>
      <c r="F200" s="173" t="s">
        <v>1580</v>
      </c>
      <c r="G200" s="174" t="s">
        <v>283</v>
      </c>
      <c r="H200" s="175">
        <v>39</v>
      </c>
      <c r="I200" s="176"/>
      <c r="J200" s="177">
        <f>ROUND(I200*H200,2)</f>
        <v>0</v>
      </c>
      <c r="K200" s="173" t="s">
        <v>137</v>
      </c>
      <c r="L200" s="38"/>
      <c r="M200" s="178" t="s">
        <v>1</v>
      </c>
      <c r="N200" s="179" t="s">
        <v>38</v>
      </c>
      <c r="O200" s="76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155</v>
      </c>
      <c r="AT200" s="182" t="s">
        <v>133</v>
      </c>
      <c r="AU200" s="182" t="s">
        <v>83</v>
      </c>
      <c r="AY200" s="18" t="s">
        <v>130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81</v>
      </c>
      <c r="BK200" s="183">
        <f>ROUND(I200*H200,2)</f>
        <v>0</v>
      </c>
      <c r="BL200" s="18" t="s">
        <v>155</v>
      </c>
      <c r="BM200" s="182" t="s">
        <v>1581</v>
      </c>
    </row>
    <row r="201" s="2" customFormat="1">
      <c r="A201" s="37"/>
      <c r="B201" s="38"/>
      <c r="C201" s="37"/>
      <c r="D201" s="184" t="s">
        <v>140</v>
      </c>
      <c r="E201" s="37"/>
      <c r="F201" s="185" t="s">
        <v>1582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140</v>
      </c>
      <c r="AU201" s="18" t="s">
        <v>83</v>
      </c>
    </row>
    <row r="202" s="2" customFormat="1">
      <c r="A202" s="37"/>
      <c r="B202" s="38"/>
      <c r="C202" s="37"/>
      <c r="D202" s="189" t="s">
        <v>142</v>
      </c>
      <c r="E202" s="37"/>
      <c r="F202" s="190" t="s">
        <v>1583</v>
      </c>
      <c r="G202" s="37"/>
      <c r="H202" s="37"/>
      <c r="I202" s="186"/>
      <c r="J202" s="37"/>
      <c r="K202" s="37"/>
      <c r="L202" s="38"/>
      <c r="M202" s="187"/>
      <c r="N202" s="188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142</v>
      </c>
      <c r="AU202" s="18" t="s">
        <v>83</v>
      </c>
    </row>
    <row r="203" s="15" customFormat="1">
      <c r="A203" s="15"/>
      <c r="B203" s="212"/>
      <c r="C203" s="15"/>
      <c r="D203" s="184" t="s">
        <v>237</v>
      </c>
      <c r="E203" s="213" t="s">
        <v>1</v>
      </c>
      <c r="F203" s="214" t="s">
        <v>1584</v>
      </c>
      <c r="G203" s="15"/>
      <c r="H203" s="213" t="s">
        <v>1</v>
      </c>
      <c r="I203" s="215"/>
      <c r="J203" s="15"/>
      <c r="K203" s="15"/>
      <c r="L203" s="212"/>
      <c r="M203" s="216"/>
      <c r="N203" s="217"/>
      <c r="O203" s="217"/>
      <c r="P203" s="217"/>
      <c r="Q203" s="217"/>
      <c r="R203" s="217"/>
      <c r="S203" s="217"/>
      <c r="T203" s="21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3" t="s">
        <v>237</v>
      </c>
      <c r="AU203" s="213" t="s">
        <v>83</v>
      </c>
      <c r="AV203" s="15" t="s">
        <v>81</v>
      </c>
      <c r="AW203" s="15" t="s">
        <v>30</v>
      </c>
      <c r="AX203" s="15" t="s">
        <v>73</v>
      </c>
      <c r="AY203" s="213" t="s">
        <v>130</v>
      </c>
    </row>
    <row r="204" s="13" customFormat="1">
      <c r="A204" s="13"/>
      <c r="B204" s="196"/>
      <c r="C204" s="13"/>
      <c r="D204" s="184" t="s">
        <v>237</v>
      </c>
      <c r="E204" s="197" t="s">
        <v>1</v>
      </c>
      <c r="F204" s="198" t="s">
        <v>1585</v>
      </c>
      <c r="G204" s="13"/>
      <c r="H204" s="199">
        <v>39</v>
      </c>
      <c r="I204" s="200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237</v>
      </c>
      <c r="AU204" s="197" t="s">
        <v>83</v>
      </c>
      <c r="AV204" s="13" t="s">
        <v>83</v>
      </c>
      <c r="AW204" s="13" t="s">
        <v>30</v>
      </c>
      <c r="AX204" s="13" t="s">
        <v>81</v>
      </c>
      <c r="AY204" s="197" t="s">
        <v>130</v>
      </c>
    </row>
    <row r="205" s="2" customFormat="1" ht="37.8" customHeight="1">
      <c r="A205" s="37"/>
      <c r="B205" s="170"/>
      <c r="C205" s="219" t="s">
        <v>7</v>
      </c>
      <c r="D205" s="219" t="s">
        <v>406</v>
      </c>
      <c r="E205" s="220" t="s">
        <v>1586</v>
      </c>
      <c r="F205" s="221" t="s">
        <v>1587</v>
      </c>
      <c r="G205" s="222" t="s">
        <v>590</v>
      </c>
      <c r="H205" s="223">
        <v>7.5999999999999996</v>
      </c>
      <c r="I205" s="224"/>
      <c r="J205" s="225">
        <f>ROUND(I205*H205,2)</f>
        <v>0</v>
      </c>
      <c r="K205" s="221" t="s">
        <v>137</v>
      </c>
      <c r="L205" s="226"/>
      <c r="M205" s="227" t="s">
        <v>1</v>
      </c>
      <c r="N205" s="228" t="s">
        <v>38</v>
      </c>
      <c r="O205" s="76"/>
      <c r="P205" s="180">
        <f>O205*H205</f>
        <v>0</v>
      </c>
      <c r="Q205" s="180">
        <v>0.0088000000000000005</v>
      </c>
      <c r="R205" s="180">
        <f>Q205*H205</f>
        <v>0.066879999999999995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177</v>
      </c>
      <c r="AT205" s="182" t="s">
        <v>406</v>
      </c>
      <c r="AU205" s="182" t="s">
        <v>83</v>
      </c>
      <c r="AY205" s="18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155</v>
      </c>
      <c r="BM205" s="182" t="s">
        <v>1588</v>
      </c>
    </row>
    <row r="206" s="2" customFormat="1">
      <c r="A206" s="37"/>
      <c r="B206" s="38"/>
      <c r="C206" s="37"/>
      <c r="D206" s="184" t="s">
        <v>140</v>
      </c>
      <c r="E206" s="37"/>
      <c r="F206" s="185" t="s">
        <v>1587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140</v>
      </c>
      <c r="AU206" s="18" t="s">
        <v>83</v>
      </c>
    </row>
    <row r="207" s="13" customFormat="1">
      <c r="A207" s="13"/>
      <c r="B207" s="196"/>
      <c r="C207" s="13"/>
      <c r="D207" s="184" t="s">
        <v>237</v>
      </c>
      <c r="E207" s="13"/>
      <c r="F207" s="198" t="s">
        <v>1589</v>
      </c>
      <c r="G207" s="13"/>
      <c r="H207" s="199">
        <v>7.5999999999999996</v>
      </c>
      <c r="I207" s="200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237</v>
      </c>
      <c r="AU207" s="197" t="s">
        <v>83</v>
      </c>
      <c r="AV207" s="13" t="s">
        <v>83</v>
      </c>
      <c r="AW207" s="13" t="s">
        <v>3</v>
      </c>
      <c r="AX207" s="13" t="s">
        <v>81</v>
      </c>
      <c r="AY207" s="197" t="s">
        <v>130</v>
      </c>
    </row>
    <row r="208" s="2" customFormat="1" ht="24.15" customHeight="1">
      <c r="A208" s="37"/>
      <c r="B208" s="170"/>
      <c r="C208" s="171" t="s">
        <v>379</v>
      </c>
      <c r="D208" s="171" t="s">
        <v>133</v>
      </c>
      <c r="E208" s="172" t="s">
        <v>1590</v>
      </c>
      <c r="F208" s="173" t="s">
        <v>1591</v>
      </c>
      <c r="G208" s="174" t="s">
        <v>590</v>
      </c>
      <c r="H208" s="175">
        <v>1</v>
      </c>
      <c r="I208" s="176"/>
      <c r="J208" s="177">
        <f>ROUND(I208*H208,2)</f>
        <v>0</v>
      </c>
      <c r="K208" s="173" t="s">
        <v>137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155</v>
      </c>
      <c r="AT208" s="182" t="s">
        <v>133</v>
      </c>
      <c r="AU208" s="182" t="s">
        <v>83</v>
      </c>
      <c r="AY208" s="18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155</v>
      </c>
      <c r="BM208" s="182" t="s">
        <v>1592</v>
      </c>
    </row>
    <row r="209" s="2" customFormat="1">
      <c r="A209" s="37"/>
      <c r="B209" s="38"/>
      <c r="C209" s="37"/>
      <c r="D209" s="184" t="s">
        <v>140</v>
      </c>
      <c r="E209" s="37"/>
      <c r="F209" s="185" t="s">
        <v>1593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140</v>
      </c>
      <c r="AU209" s="18" t="s">
        <v>83</v>
      </c>
    </row>
    <row r="210" s="2" customFormat="1">
      <c r="A210" s="37"/>
      <c r="B210" s="38"/>
      <c r="C210" s="37"/>
      <c r="D210" s="189" t="s">
        <v>142</v>
      </c>
      <c r="E210" s="37"/>
      <c r="F210" s="190" t="s">
        <v>1594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142</v>
      </c>
      <c r="AU210" s="18" t="s">
        <v>83</v>
      </c>
    </row>
    <row r="211" s="13" customFormat="1">
      <c r="A211" s="13"/>
      <c r="B211" s="196"/>
      <c r="C211" s="13"/>
      <c r="D211" s="184" t="s">
        <v>237</v>
      </c>
      <c r="E211" s="197" t="s">
        <v>1</v>
      </c>
      <c r="F211" s="198" t="s">
        <v>1595</v>
      </c>
      <c r="G211" s="13"/>
      <c r="H211" s="199">
        <v>1</v>
      </c>
      <c r="I211" s="200"/>
      <c r="J211" s="13"/>
      <c r="K211" s="13"/>
      <c r="L211" s="196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7" t="s">
        <v>237</v>
      </c>
      <c r="AU211" s="197" t="s">
        <v>83</v>
      </c>
      <c r="AV211" s="13" t="s">
        <v>83</v>
      </c>
      <c r="AW211" s="13" t="s">
        <v>30</v>
      </c>
      <c r="AX211" s="13" t="s">
        <v>81</v>
      </c>
      <c r="AY211" s="197" t="s">
        <v>130</v>
      </c>
    </row>
    <row r="212" s="2" customFormat="1" ht="16.5" customHeight="1">
      <c r="A212" s="37"/>
      <c r="B212" s="170"/>
      <c r="C212" s="219" t="s">
        <v>387</v>
      </c>
      <c r="D212" s="219" t="s">
        <v>406</v>
      </c>
      <c r="E212" s="220" t="s">
        <v>1596</v>
      </c>
      <c r="F212" s="221" t="s">
        <v>1597</v>
      </c>
      <c r="G212" s="222" t="s">
        <v>233</v>
      </c>
      <c r="H212" s="223">
        <v>9.0999999999999996</v>
      </c>
      <c r="I212" s="224"/>
      <c r="J212" s="225">
        <f>ROUND(I212*H212,2)</f>
        <v>0</v>
      </c>
      <c r="K212" s="221" t="s">
        <v>137</v>
      </c>
      <c r="L212" s="226"/>
      <c r="M212" s="227" t="s">
        <v>1</v>
      </c>
      <c r="N212" s="228" t="s">
        <v>38</v>
      </c>
      <c r="O212" s="76"/>
      <c r="P212" s="180">
        <f>O212*H212</f>
        <v>0</v>
      </c>
      <c r="Q212" s="180">
        <v>0.059999999999999998</v>
      </c>
      <c r="R212" s="180">
        <f>Q212*H212</f>
        <v>0.54599999999999993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177</v>
      </c>
      <c r="AT212" s="182" t="s">
        <v>406</v>
      </c>
      <c r="AU212" s="182" t="s">
        <v>83</v>
      </c>
      <c r="AY212" s="18" t="s">
        <v>130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81</v>
      </c>
      <c r="BK212" s="183">
        <f>ROUND(I212*H212,2)</f>
        <v>0</v>
      </c>
      <c r="BL212" s="18" t="s">
        <v>155</v>
      </c>
      <c r="BM212" s="182" t="s">
        <v>1598</v>
      </c>
    </row>
    <row r="213" s="2" customFormat="1">
      <c r="A213" s="37"/>
      <c r="B213" s="38"/>
      <c r="C213" s="37"/>
      <c r="D213" s="184" t="s">
        <v>140</v>
      </c>
      <c r="E213" s="37"/>
      <c r="F213" s="185" t="s">
        <v>1599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140</v>
      </c>
      <c r="AU213" s="18" t="s">
        <v>83</v>
      </c>
    </row>
    <row r="214" s="13" customFormat="1">
      <c r="A214" s="13"/>
      <c r="B214" s="196"/>
      <c r="C214" s="13"/>
      <c r="D214" s="184" t="s">
        <v>237</v>
      </c>
      <c r="E214" s="13"/>
      <c r="F214" s="198" t="s">
        <v>1600</v>
      </c>
      <c r="G214" s="13"/>
      <c r="H214" s="199">
        <v>9.0999999999999996</v>
      </c>
      <c r="I214" s="200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237</v>
      </c>
      <c r="AU214" s="197" t="s">
        <v>83</v>
      </c>
      <c r="AV214" s="13" t="s">
        <v>83</v>
      </c>
      <c r="AW214" s="13" t="s">
        <v>3</v>
      </c>
      <c r="AX214" s="13" t="s">
        <v>81</v>
      </c>
      <c r="AY214" s="197" t="s">
        <v>130</v>
      </c>
    </row>
    <row r="215" s="2" customFormat="1" ht="33" customHeight="1">
      <c r="A215" s="37"/>
      <c r="B215" s="170"/>
      <c r="C215" s="171" t="s">
        <v>393</v>
      </c>
      <c r="D215" s="171" t="s">
        <v>133</v>
      </c>
      <c r="E215" s="172" t="s">
        <v>1601</v>
      </c>
      <c r="F215" s="173" t="s">
        <v>1602</v>
      </c>
      <c r="G215" s="174" t="s">
        <v>233</v>
      </c>
      <c r="H215" s="175">
        <v>48.75</v>
      </c>
      <c r="I215" s="176"/>
      <c r="J215" s="177">
        <f>ROUND(I215*H215,2)</f>
        <v>0</v>
      </c>
      <c r="K215" s="173" t="s">
        <v>137</v>
      </c>
      <c r="L215" s="38"/>
      <c r="M215" s="178" t="s">
        <v>1</v>
      </c>
      <c r="N215" s="179" t="s">
        <v>38</v>
      </c>
      <c r="O215" s="76"/>
      <c r="P215" s="180">
        <f>O215*H215</f>
        <v>0</v>
      </c>
      <c r="Q215" s="180">
        <v>0.45501999999999998</v>
      </c>
      <c r="R215" s="180">
        <f>Q215*H215</f>
        <v>22.182224999999999</v>
      </c>
      <c r="S215" s="180">
        <v>0</v>
      </c>
      <c r="T215" s="18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2" t="s">
        <v>155</v>
      </c>
      <c r="AT215" s="182" t="s">
        <v>133</v>
      </c>
      <c r="AU215" s="182" t="s">
        <v>83</v>
      </c>
      <c r="AY215" s="18" t="s">
        <v>130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81</v>
      </c>
      <c r="BK215" s="183">
        <f>ROUND(I215*H215,2)</f>
        <v>0</v>
      </c>
      <c r="BL215" s="18" t="s">
        <v>155</v>
      </c>
      <c r="BM215" s="182" t="s">
        <v>1603</v>
      </c>
    </row>
    <row r="216" s="2" customFormat="1">
      <c r="A216" s="37"/>
      <c r="B216" s="38"/>
      <c r="C216" s="37"/>
      <c r="D216" s="184" t="s">
        <v>140</v>
      </c>
      <c r="E216" s="37"/>
      <c r="F216" s="185" t="s">
        <v>1604</v>
      </c>
      <c r="G216" s="37"/>
      <c r="H216" s="37"/>
      <c r="I216" s="186"/>
      <c r="J216" s="37"/>
      <c r="K216" s="37"/>
      <c r="L216" s="38"/>
      <c r="M216" s="187"/>
      <c r="N216" s="188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140</v>
      </c>
      <c r="AU216" s="18" t="s">
        <v>83</v>
      </c>
    </row>
    <row r="217" s="2" customFormat="1">
      <c r="A217" s="37"/>
      <c r="B217" s="38"/>
      <c r="C217" s="37"/>
      <c r="D217" s="189" t="s">
        <v>142</v>
      </c>
      <c r="E217" s="37"/>
      <c r="F217" s="190" t="s">
        <v>1605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142</v>
      </c>
      <c r="AU217" s="18" t="s">
        <v>83</v>
      </c>
    </row>
    <row r="218" s="13" customFormat="1">
      <c r="A218" s="13"/>
      <c r="B218" s="196"/>
      <c r="C218" s="13"/>
      <c r="D218" s="184" t="s">
        <v>237</v>
      </c>
      <c r="E218" s="197" t="s">
        <v>1</v>
      </c>
      <c r="F218" s="198" t="s">
        <v>1606</v>
      </c>
      <c r="G218" s="13"/>
      <c r="H218" s="199">
        <v>48.75</v>
      </c>
      <c r="I218" s="200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7" t="s">
        <v>237</v>
      </c>
      <c r="AU218" s="197" t="s">
        <v>83</v>
      </c>
      <c r="AV218" s="13" t="s">
        <v>83</v>
      </c>
      <c r="AW218" s="13" t="s">
        <v>30</v>
      </c>
      <c r="AX218" s="13" t="s">
        <v>81</v>
      </c>
      <c r="AY218" s="197" t="s">
        <v>130</v>
      </c>
    </row>
    <row r="219" s="12" customFormat="1" ht="22.8" customHeight="1">
      <c r="A219" s="12"/>
      <c r="B219" s="157"/>
      <c r="C219" s="12"/>
      <c r="D219" s="158" t="s">
        <v>72</v>
      </c>
      <c r="E219" s="168" t="s">
        <v>155</v>
      </c>
      <c r="F219" s="168" t="s">
        <v>493</v>
      </c>
      <c r="G219" s="12"/>
      <c r="H219" s="12"/>
      <c r="I219" s="160"/>
      <c r="J219" s="169">
        <f>BK219</f>
        <v>0</v>
      </c>
      <c r="K219" s="12"/>
      <c r="L219" s="157"/>
      <c r="M219" s="162"/>
      <c r="N219" s="163"/>
      <c r="O219" s="163"/>
      <c r="P219" s="164">
        <f>SUM(P220:P223)</f>
        <v>0</v>
      </c>
      <c r="Q219" s="163"/>
      <c r="R219" s="164">
        <f>SUM(R220:R223)</f>
        <v>0</v>
      </c>
      <c r="S219" s="163"/>
      <c r="T219" s="165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8" t="s">
        <v>81</v>
      </c>
      <c r="AT219" s="166" t="s">
        <v>72</v>
      </c>
      <c r="AU219" s="166" t="s">
        <v>81</v>
      </c>
      <c r="AY219" s="158" t="s">
        <v>130</v>
      </c>
      <c r="BK219" s="167">
        <f>SUM(BK220:BK223)</f>
        <v>0</v>
      </c>
    </row>
    <row r="220" s="2" customFormat="1" ht="24.15" customHeight="1">
      <c r="A220" s="37"/>
      <c r="B220" s="170"/>
      <c r="C220" s="171" t="s">
        <v>405</v>
      </c>
      <c r="D220" s="171" t="s">
        <v>133</v>
      </c>
      <c r="E220" s="172" t="s">
        <v>1607</v>
      </c>
      <c r="F220" s="173" t="s">
        <v>1608</v>
      </c>
      <c r="G220" s="174" t="s">
        <v>233</v>
      </c>
      <c r="H220" s="175">
        <v>25.350000000000001</v>
      </c>
      <c r="I220" s="176"/>
      <c r="J220" s="177">
        <f>ROUND(I220*H220,2)</f>
        <v>0</v>
      </c>
      <c r="K220" s="173" t="s">
        <v>137</v>
      </c>
      <c r="L220" s="38"/>
      <c r="M220" s="178" t="s">
        <v>1</v>
      </c>
      <c r="N220" s="179" t="s">
        <v>38</v>
      </c>
      <c r="O220" s="76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155</v>
      </c>
      <c r="AT220" s="182" t="s">
        <v>133</v>
      </c>
      <c r="AU220" s="182" t="s">
        <v>83</v>
      </c>
      <c r="AY220" s="18" t="s">
        <v>130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81</v>
      </c>
      <c r="BK220" s="183">
        <f>ROUND(I220*H220,2)</f>
        <v>0</v>
      </c>
      <c r="BL220" s="18" t="s">
        <v>155</v>
      </c>
      <c r="BM220" s="182" t="s">
        <v>1609</v>
      </c>
    </row>
    <row r="221" s="2" customFormat="1">
      <c r="A221" s="37"/>
      <c r="B221" s="38"/>
      <c r="C221" s="37"/>
      <c r="D221" s="184" t="s">
        <v>140</v>
      </c>
      <c r="E221" s="37"/>
      <c r="F221" s="185" t="s">
        <v>1610</v>
      </c>
      <c r="G221" s="37"/>
      <c r="H221" s="37"/>
      <c r="I221" s="186"/>
      <c r="J221" s="37"/>
      <c r="K221" s="37"/>
      <c r="L221" s="38"/>
      <c r="M221" s="187"/>
      <c r="N221" s="18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140</v>
      </c>
      <c r="AU221" s="18" t="s">
        <v>83</v>
      </c>
    </row>
    <row r="222" s="2" customFormat="1">
      <c r="A222" s="37"/>
      <c r="B222" s="38"/>
      <c r="C222" s="37"/>
      <c r="D222" s="189" t="s">
        <v>142</v>
      </c>
      <c r="E222" s="37"/>
      <c r="F222" s="190" t="s">
        <v>1611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142</v>
      </c>
      <c r="AU222" s="18" t="s">
        <v>83</v>
      </c>
    </row>
    <row r="223" s="13" customFormat="1">
      <c r="A223" s="13"/>
      <c r="B223" s="196"/>
      <c r="C223" s="13"/>
      <c r="D223" s="184" t="s">
        <v>237</v>
      </c>
      <c r="E223" s="197" t="s">
        <v>1</v>
      </c>
      <c r="F223" s="198" t="s">
        <v>1612</v>
      </c>
      <c r="G223" s="13"/>
      <c r="H223" s="199">
        <v>25.350000000000001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237</v>
      </c>
      <c r="AU223" s="197" t="s">
        <v>83</v>
      </c>
      <c r="AV223" s="13" t="s">
        <v>83</v>
      </c>
      <c r="AW223" s="13" t="s">
        <v>30</v>
      </c>
      <c r="AX223" s="13" t="s">
        <v>81</v>
      </c>
      <c r="AY223" s="197" t="s">
        <v>130</v>
      </c>
    </row>
    <row r="224" s="12" customFormat="1" ht="22.8" customHeight="1">
      <c r="A224" s="12"/>
      <c r="B224" s="157"/>
      <c r="C224" s="12"/>
      <c r="D224" s="158" t="s">
        <v>72</v>
      </c>
      <c r="E224" s="168" t="s">
        <v>182</v>
      </c>
      <c r="F224" s="168" t="s">
        <v>685</v>
      </c>
      <c r="G224" s="12"/>
      <c r="H224" s="12"/>
      <c r="I224" s="160"/>
      <c r="J224" s="169">
        <f>BK224</f>
        <v>0</v>
      </c>
      <c r="K224" s="12"/>
      <c r="L224" s="157"/>
      <c r="M224" s="162"/>
      <c r="N224" s="163"/>
      <c r="O224" s="163"/>
      <c r="P224" s="164">
        <f>SUM(P225:P244)</f>
        <v>0</v>
      </c>
      <c r="Q224" s="163"/>
      <c r="R224" s="164">
        <f>SUM(R225:R244)</f>
        <v>0</v>
      </c>
      <c r="S224" s="163"/>
      <c r="T224" s="165">
        <f>SUM(T225:T244)</f>
        <v>39.731625000000001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8" t="s">
        <v>81</v>
      </c>
      <c r="AT224" s="166" t="s">
        <v>72</v>
      </c>
      <c r="AU224" s="166" t="s">
        <v>81</v>
      </c>
      <c r="AY224" s="158" t="s">
        <v>130</v>
      </c>
      <c r="BK224" s="167">
        <f>SUM(BK225:BK244)</f>
        <v>0</v>
      </c>
    </row>
    <row r="225" s="2" customFormat="1" ht="16.5" customHeight="1">
      <c r="A225" s="37"/>
      <c r="B225" s="170"/>
      <c r="C225" s="171" t="s">
        <v>412</v>
      </c>
      <c r="D225" s="171" t="s">
        <v>133</v>
      </c>
      <c r="E225" s="172" t="s">
        <v>1613</v>
      </c>
      <c r="F225" s="173" t="s">
        <v>1614</v>
      </c>
      <c r="G225" s="174" t="s">
        <v>590</v>
      </c>
      <c r="H225" s="175">
        <v>4</v>
      </c>
      <c r="I225" s="176"/>
      <c r="J225" s="177">
        <f>ROUND(I225*H225,2)</f>
        <v>0</v>
      </c>
      <c r="K225" s="173" t="s">
        <v>1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155</v>
      </c>
      <c r="AT225" s="182" t="s">
        <v>133</v>
      </c>
      <c r="AU225" s="182" t="s">
        <v>83</v>
      </c>
      <c r="AY225" s="18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155</v>
      </c>
      <c r="BM225" s="182" t="s">
        <v>1615</v>
      </c>
    </row>
    <row r="226" s="2" customFormat="1">
      <c r="A226" s="37"/>
      <c r="B226" s="38"/>
      <c r="C226" s="37"/>
      <c r="D226" s="184" t="s">
        <v>140</v>
      </c>
      <c r="E226" s="37"/>
      <c r="F226" s="185" t="s">
        <v>1614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140</v>
      </c>
      <c r="AU226" s="18" t="s">
        <v>83</v>
      </c>
    </row>
    <row r="227" s="2" customFormat="1" ht="16.5" customHeight="1">
      <c r="A227" s="37"/>
      <c r="B227" s="170"/>
      <c r="C227" s="171" t="s">
        <v>419</v>
      </c>
      <c r="D227" s="171" t="s">
        <v>133</v>
      </c>
      <c r="E227" s="172" t="s">
        <v>1616</v>
      </c>
      <c r="F227" s="173" t="s">
        <v>1617</v>
      </c>
      <c r="G227" s="174" t="s">
        <v>590</v>
      </c>
      <c r="H227" s="175">
        <v>1</v>
      </c>
      <c r="I227" s="176"/>
      <c r="J227" s="177">
        <f>ROUND(I227*H227,2)</f>
        <v>0</v>
      </c>
      <c r="K227" s="173" t="s">
        <v>1</v>
      </c>
      <c r="L227" s="38"/>
      <c r="M227" s="178" t="s">
        <v>1</v>
      </c>
      <c r="N227" s="179" t="s">
        <v>38</v>
      </c>
      <c r="O227" s="76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155</v>
      </c>
      <c r="AT227" s="182" t="s">
        <v>133</v>
      </c>
      <c r="AU227" s="182" t="s">
        <v>83</v>
      </c>
      <c r="AY227" s="18" t="s">
        <v>130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81</v>
      </c>
      <c r="BK227" s="183">
        <f>ROUND(I227*H227,2)</f>
        <v>0</v>
      </c>
      <c r="BL227" s="18" t="s">
        <v>155</v>
      </c>
      <c r="BM227" s="182" t="s">
        <v>1618</v>
      </c>
    </row>
    <row r="228" s="2" customFormat="1">
      <c r="A228" s="37"/>
      <c r="B228" s="38"/>
      <c r="C228" s="37"/>
      <c r="D228" s="184" t="s">
        <v>140</v>
      </c>
      <c r="E228" s="37"/>
      <c r="F228" s="185" t="s">
        <v>1617</v>
      </c>
      <c r="G228" s="37"/>
      <c r="H228" s="37"/>
      <c r="I228" s="186"/>
      <c r="J228" s="37"/>
      <c r="K228" s="37"/>
      <c r="L228" s="38"/>
      <c r="M228" s="187"/>
      <c r="N228" s="188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140</v>
      </c>
      <c r="AU228" s="18" t="s">
        <v>83</v>
      </c>
    </row>
    <row r="229" s="2" customFormat="1" ht="16.5" customHeight="1">
      <c r="A229" s="37"/>
      <c r="B229" s="170"/>
      <c r="C229" s="171" t="s">
        <v>437</v>
      </c>
      <c r="D229" s="171" t="s">
        <v>133</v>
      </c>
      <c r="E229" s="172" t="s">
        <v>1619</v>
      </c>
      <c r="F229" s="173" t="s">
        <v>1620</v>
      </c>
      <c r="G229" s="174" t="s">
        <v>304</v>
      </c>
      <c r="H229" s="175">
        <v>19.440000000000001</v>
      </c>
      <c r="I229" s="176"/>
      <c r="J229" s="177">
        <f>ROUND(I229*H229,2)</f>
        <v>0</v>
      </c>
      <c r="K229" s="173" t="s">
        <v>137</v>
      </c>
      <c r="L229" s="38"/>
      <c r="M229" s="178" t="s">
        <v>1</v>
      </c>
      <c r="N229" s="179" t="s">
        <v>38</v>
      </c>
      <c r="O229" s="76"/>
      <c r="P229" s="180">
        <f>O229*H229</f>
        <v>0</v>
      </c>
      <c r="Q229" s="180">
        <v>0</v>
      </c>
      <c r="R229" s="180">
        <f>Q229*H229</f>
        <v>0</v>
      </c>
      <c r="S229" s="180">
        <v>2</v>
      </c>
      <c r="T229" s="181">
        <f>S229*H229</f>
        <v>38.880000000000003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155</v>
      </c>
      <c r="AT229" s="182" t="s">
        <v>133</v>
      </c>
      <c r="AU229" s="182" t="s">
        <v>83</v>
      </c>
      <c r="AY229" s="18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81</v>
      </c>
      <c r="BK229" s="183">
        <f>ROUND(I229*H229,2)</f>
        <v>0</v>
      </c>
      <c r="BL229" s="18" t="s">
        <v>155</v>
      </c>
      <c r="BM229" s="182" t="s">
        <v>1621</v>
      </c>
    </row>
    <row r="230" s="2" customFormat="1">
      <c r="A230" s="37"/>
      <c r="B230" s="38"/>
      <c r="C230" s="37"/>
      <c r="D230" s="184" t="s">
        <v>140</v>
      </c>
      <c r="E230" s="37"/>
      <c r="F230" s="185" t="s">
        <v>1620</v>
      </c>
      <c r="G230" s="37"/>
      <c r="H230" s="37"/>
      <c r="I230" s="186"/>
      <c r="J230" s="37"/>
      <c r="K230" s="37"/>
      <c r="L230" s="38"/>
      <c r="M230" s="187"/>
      <c r="N230" s="188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140</v>
      </c>
      <c r="AU230" s="18" t="s">
        <v>83</v>
      </c>
    </row>
    <row r="231" s="2" customFormat="1">
      <c r="A231" s="37"/>
      <c r="B231" s="38"/>
      <c r="C231" s="37"/>
      <c r="D231" s="189" t="s">
        <v>142</v>
      </c>
      <c r="E231" s="37"/>
      <c r="F231" s="190" t="s">
        <v>1622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142</v>
      </c>
      <c r="AU231" s="18" t="s">
        <v>83</v>
      </c>
    </row>
    <row r="232" s="13" customFormat="1">
      <c r="A232" s="13"/>
      <c r="B232" s="196"/>
      <c r="C232" s="13"/>
      <c r="D232" s="184" t="s">
        <v>237</v>
      </c>
      <c r="E232" s="197" t="s">
        <v>1</v>
      </c>
      <c r="F232" s="198" t="s">
        <v>1623</v>
      </c>
      <c r="G232" s="13"/>
      <c r="H232" s="199">
        <v>19.440000000000001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237</v>
      </c>
      <c r="AU232" s="197" t="s">
        <v>83</v>
      </c>
      <c r="AV232" s="13" t="s">
        <v>83</v>
      </c>
      <c r="AW232" s="13" t="s">
        <v>30</v>
      </c>
      <c r="AX232" s="13" t="s">
        <v>81</v>
      </c>
      <c r="AY232" s="197" t="s">
        <v>130</v>
      </c>
    </row>
    <row r="233" s="2" customFormat="1" ht="24.15" customHeight="1">
      <c r="A233" s="37"/>
      <c r="B233" s="170"/>
      <c r="C233" s="171" t="s">
        <v>465</v>
      </c>
      <c r="D233" s="171" t="s">
        <v>133</v>
      </c>
      <c r="E233" s="172" t="s">
        <v>1624</v>
      </c>
      <c r="F233" s="173" t="s">
        <v>1625</v>
      </c>
      <c r="G233" s="174" t="s">
        <v>283</v>
      </c>
      <c r="H233" s="175">
        <v>40.5</v>
      </c>
      <c r="I233" s="176"/>
      <c r="J233" s="177">
        <f>ROUND(I233*H233,2)</f>
        <v>0</v>
      </c>
      <c r="K233" s="173" t="s">
        <v>137</v>
      </c>
      <c r="L233" s="38"/>
      <c r="M233" s="178" t="s">
        <v>1</v>
      </c>
      <c r="N233" s="179" t="s">
        <v>38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0.0092499999999999995</v>
      </c>
      <c r="T233" s="181">
        <f>S233*H233</f>
        <v>0.37462499999999999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155</v>
      </c>
      <c r="AT233" s="182" t="s">
        <v>133</v>
      </c>
      <c r="AU233" s="182" t="s">
        <v>83</v>
      </c>
      <c r="AY233" s="18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81</v>
      </c>
      <c r="BK233" s="183">
        <f>ROUND(I233*H233,2)</f>
        <v>0</v>
      </c>
      <c r="BL233" s="18" t="s">
        <v>155</v>
      </c>
      <c r="BM233" s="182" t="s">
        <v>1626</v>
      </c>
    </row>
    <row r="234" s="2" customFormat="1">
      <c r="A234" s="37"/>
      <c r="B234" s="38"/>
      <c r="C234" s="37"/>
      <c r="D234" s="184" t="s">
        <v>140</v>
      </c>
      <c r="E234" s="37"/>
      <c r="F234" s="185" t="s">
        <v>1627</v>
      </c>
      <c r="G234" s="37"/>
      <c r="H234" s="37"/>
      <c r="I234" s="186"/>
      <c r="J234" s="37"/>
      <c r="K234" s="37"/>
      <c r="L234" s="38"/>
      <c r="M234" s="187"/>
      <c r="N234" s="188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140</v>
      </c>
      <c r="AU234" s="18" t="s">
        <v>83</v>
      </c>
    </row>
    <row r="235" s="2" customFormat="1">
      <c r="A235" s="37"/>
      <c r="B235" s="38"/>
      <c r="C235" s="37"/>
      <c r="D235" s="189" t="s">
        <v>142</v>
      </c>
      <c r="E235" s="37"/>
      <c r="F235" s="190" t="s">
        <v>1628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142</v>
      </c>
      <c r="AU235" s="18" t="s">
        <v>83</v>
      </c>
    </row>
    <row r="236" s="13" customFormat="1">
      <c r="A236" s="13"/>
      <c r="B236" s="196"/>
      <c r="C236" s="13"/>
      <c r="D236" s="184" t="s">
        <v>237</v>
      </c>
      <c r="E236" s="197" t="s">
        <v>1</v>
      </c>
      <c r="F236" s="198" t="s">
        <v>1629</v>
      </c>
      <c r="G236" s="13"/>
      <c r="H236" s="199">
        <v>40.5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237</v>
      </c>
      <c r="AU236" s="197" t="s">
        <v>83</v>
      </c>
      <c r="AV236" s="13" t="s">
        <v>83</v>
      </c>
      <c r="AW236" s="13" t="s">
        <v>30</v>
      </c>
      <c r="AX236" s="13" t="s">
        <v>81</v>
      </c>
      <c r="AY236" s="197" t="s">
        <v>130</v>
      </c>
    </row>
    <row r="237" s="2" customFormat="1" ht="16.5" customHeight="1">
      <c r="A237" s="37"/>
      <c r="B237" s="170"/>
      <c r="C237" s="171" t="s">
        <v>472</v>
      </c>
      <c r="D237" s="171" t="s">
        <v>133</v>
      </c>
      <c r="E237" s="172" t="s">
        <v>1630</v>
      </c>
      <c r="F237" s="173" t="s">
        <v>1631</v>
      </c>
      <c r="G237" s="174" t="s">
        <v>590</v>
      </c>
      <c r="H237" s="175">
        <v>1</v>
      </c>
      <c r="I237" s="176"/>
      <c r="J237" s="177">
        <f>ROUND(I237*H237,2)</f>
        <v>0</v>
      </c>
      <c r="K237" s="173" t="s">
        <v>137</v>
      </c>
      <c r="L237" s="38"/>
      <c r="M237" s="178" t="s">
        <v>1</v>
      </c>
      <c r="N237" s="179" t="s">
        <v>38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0.192</v>
      </c>
      <c r="T237" s="181">
        <f>S237*H237</f>
        <v>0.192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155</v>
      </c>
      <c r="AT237" s="182" t="s">
        <v>133</v>
      </c>
      <c r="AU237" s="182" t="s">
        <v>83</v>
      </c>
      <c r="AY237" s="18" t="s">
        <v>130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81</v>
      </c>
      <c r="BK237" s="183">
        <f>ROUND(I237*H237,2)</f>
        <v>0</v>
      </c>
      <c r="BL237" s="18" t="s">
        <v>155</v>
      </c>
      <c r="BM237" s="182" t="s">
        <v>1632</v>
      </c>
    </row>
    <row r="238" s="2" customFormat="1">
      <c r="A238" s="37"/>
      <c r="B238" s="38"/>
      <c r="C238" s="37"/>
      <c r="D238" s="184" t="s">
        <v>140</v>
      </c>
      <c r="E238" s="37"/>
      <c r="F238" s="185" t="s">
        <v>1633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140</v>
      </c>
      <c r="AU238" s="18" t="s">
        <v>83</v>
      </c>
    </row>
    <row r="239" s="2" customFormat="1">
      <c r="A239" s="37"/>
      <c r="B239" s="38"/>
      <c r="C239" s="37"/>
      <c r="D239" s="189" t="s">
        <v>142</v>
      </c>
      <c r="E239" s="37"/>
      <c r="F239" s="190" t="s">
        <v>1634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142</v>
      </c>
      <c r="AU239" s="18" t="s">
        <v>83</v>
      </c>
    </row>
    <row r="240" s="13" customFormat="1">
      <c r="A240" s="13"/>
      <c r="B240" s="196"/>
      <c r="C240" s="13"/>
      <c r="D240" s="184" t="s">
        <v>237</v>
      </c>
      <c r="E240" s="197" t="s">
        <v>1</v>
      </c>
      <c r="F240" s="198" t="s">
        <v>1635</v>
      </c>
      <c r="G240" s="13"/>
      <c r="H240" s="199">
        <v>1</v>
      </c>
      <c r="I240" s="200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237</v>
      </c>
      <c r="AU240" s="197" t="s">
        <v>83</v>
      </c>
      <c r="AV240" s="13" t="s">
        <v>83</v>
      </c>
      <c r="AW240" s="13" t="s">
        <v>30</v>
      </c>
      <c r="AX240" s="13" t="s">
        <v>81</v>
      </c>
      <c r="AY240" s="197" t="s">
        <v>130</v>
      </c>
    </row>
    <row r="241" s="2" customFormat="1" ht="21.75" customHeight="1">
      <c r="A241" s="37"/>
      <c r="B241" s="170"/>
      <c r="C241" s="171" t="s">
        <v>477</v>
      </c>
      <c r="D241" s="171" t="s">
        <v>133</v>
      </c>
      <c r="E241" s="172" t="s">
        <v>1636</v>
      </c>
      <c r="F241" s="173" t="s">
        <v>1637</v>
      </c>
      <c r="G241" s="174" t="s">
        <v>590</v>
      </c>
      <c r="H241" s="175">
        <v>1</v>
      </c>
      <c r="I241" s="176"/>
      <c r="J241" s="177">
        <f>ROUND(I241*H241,2)</f>
        <v>0</v>
      </c>
      <c r="K241" s="173" t="s">
        <v>137</v>
      </c>
      <c r="L241" s="38"/>
      <c r="M241" s="178" t="s">
        <v>1</v>
      </c>
      <c r="N241" s="179" t="s">
        <v>38</v>
      </c>
      <c r="O241" s="76"/>
      <c r="P241" s="180">
        <f>O241*H241</f>
        <v>0</v>
      </c>
      <c r="Q241" s="180">
        <v>0</v>
      </c>
      <c r="R241" s="180">
        <f>Q241*H241</f>
        <v>0</v>
      </c>
      <c r="S241" s="180">
        <v>0.28499999999999998</v>
      </c>
      <c r="T241" s="181">
        <f>S241*H241</f>
        <v>0.28499999999999998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155</v>
      </c>
      <c r="AT241" s="182" t="s">
        <v>133</v>
      </c>
      <c r="AU241" s="182" t="s">
        <v>83</v>
      </c>
      <c r="AY241" s="18" t="s">
        <v>130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81</v>
      </c>
      <c r="BK241" s="183">
        <f>ROUND(I241*H241,2)</f>
        <v>0</v>
      </c>
      <c r="BL241" s="18" t="s">
        <v>155</v>
      </c>
      <c r="BM241" s="182" t="s">
        <v>1638</v>
      </c>
    </row>
    <row r="242" s="2" customFormat="1">
      <c r="A242" s="37"/>
      <c r="B242" s="38"/>
      <c r="C242" s="37"/>
      <c r="D242" s="184" t="s">
        <v>140</v>
      </c>
      <c r="E242" s="37"/>
      <c r="F242" s="185" t="s">
        <v>1639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140</v>
      </c>
      <c r="AU242" s="18" t="s">
        <v>83</v>
      </c>
    </row>
    <row r="243" s="2" customFormat="1">
      <c r="A243" s="37"/>
      <c r="B243" s="38"/>
      <c r="C243" s="37"/>
      <c r="D243" s="189" t="s">
        <v>142</v>
      </c>
      <c r="E243" s="37"/>
      <c r="F243" s="190" t="s">
        <v>1640</v>
      </c>
      <c r="G243" s="37"/>
      <c r="H243" s="37"/>
      <c r="I243" s="186"/>
      <c r="J243" s="37"/>
      <c r="K243" s="37"/>
      <c r="L243" s="38"/>
      <c r="M243" s="187"/>
      <c r="N243" s="188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142</v>
      </c>
      <c r="AU243" s="18" t="s">
        <v>83</v>
      </c>
    </row>
    <row r="244" s="13" customFormat="1">
      <c r="A244" s="13"/>
      <c r="B244" s="196"/>
      <c r="C244" s="13"/>
      <c r="D244" s="184" t="s">
        <v>237</v>
      </c>
      <c r="E244" s="197" t="s">
        <v>1</v>
      </c>
      <c r="F244" s="198" t="s">
        <v>1641</v>
      </c>
      <c r="G244" s="13"/>
      <c r="H244" s="199">
        <v>1</v>
      </c>
      <c r="I244" s="200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7" t="s">
        <v>237</v>
      </c>
      <c r="AU244" s="197" t="s">
        <v>83</v>
      </c>
      <c r="AV244" s="13" t="s">
        <v>83</v>
      </c>
      <c r="AW244" s="13" t="s">
        <v>30</v>
      </c>
      <c r="AX244" s="13" t="s">
        <v>81</v>
      </c>
      <c r="AY244" s="197" t="s">
        <v>130</v>
      </c>
    </row>
    <row r="245" s="12" customFormat="1" ht="22.8" customHeight="1">
      <c r="A245" s="12"/>
      <c r="B245" s="157"/>
      <c r="C245" s="12"/>
      <c r="D245" s="158" t="s">
        <v>72</v>
      </c>
      <c r="E245" s="168" t="s">
        <v>870</v>
      </c>
      <c r="F245" s="168" t="s">
        <v>871</v>
      </c>
      <c r="G245" s="12"/>
      <c r="H245" s="12"/>
      <c r="I245" s="160"/>
      <c r="J245" s="169">
        <f>BK245</f>
        <v>0</v>
      </c>
      <c r="K245" s="12"/>
      <c r="L245" s="157"/>
      <c r="M245" s="162"/>
      <c r="N245" s="163"/>
      <c r="O245" s="163"/>
      <c r="P245" s="164">
        <f>SUM(P246:P260)</f>
        <v>0</v>
      </c>
      <c r="Q245" s="163"/>
      <c r="R245" s="164">
        <f>SUM(R246:R260)</f>
        <v>0</v>
      </c>
      <c r="S245" s="163"/>
      <c r="T245" s="165">
        <f>SUM(T246:T260)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8" t="s">
        <v>81</v>
      </c>
      <c r="AT245" s="166" t="s">
        <v>72</v>
      </c>
      <c r="AU245" s="166" t="s">
        <v>81</v>
      </c>
      <c r="AY245" s="158" t="s">
        <v>130</v>
      </c>
      <c r="BK245" s="167">
        <f>SUM(BK246:BK260)</f>
        <v>0</v>
      </c>
    </row>
    <row r="246" s="2" customFormat="1" ht="24.15" customHeight="1">
      <c r="A246" s="37"/>
      <c r="B246" s="170"/>
      <c r="C246" s="171" t="s">
        <v>485</v>
      </c>
      <c r="D246" s="171" t="s">
        <v>133</v>
      </c>
      <c r="E246" s="172" t="s">
        <v>1642</v>
      </c>
      <c r="F246" s="173" t="s">
        <v>1643</v>
      </c>
      <c r="G246" s="174" t="s">
        <v>382</v>
      </c>
      <c r="H246" s="175">
        <v>38.880000000000003</v>
      </c>
      <c r="I246" s="176"/>
      <c r="J246" s="177">
        <f>ROUND(I246*H246,2)</f>
        <v>0</v>
      </c>
      <c r="K246" s="173" t="s">
        <v>137</v>
      </c>
      <c r="L246" s="38"/>
      <c r="M246" s="178" t="s">
        <v>1</v>
      </c>
      <c r="N246" s="179" t="s">
        <v>38</v>
      </c>
      <c r="O246" s="76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2" t="s">
        <v>155</v>
      </c>
      <c r="AT246" s="182" t="s">
        <v>133</v>
      </c>
      <c r="AU246" s="182" t="s">
        <v>83</v>
      </c>
      <c r="AY246" s="18" t="s">
        <v>130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8" t="s">
        <v>81</v>
      </c>
      <c r="BK246" s="183">
        <f>ROUND(I246*H246,2)</f>
        <v>0</v>
      </c>
      <c r="BL246" s="18" t="s">
        <v>155</v>
      </c>
      <c r="BM246" s="182" t="s">
        <v>1644</v>
      </c>
    </row>
    <row r="247" s="2" customFormat="1">
      <c r="A247" s="37"/>
      <c r="B247" s="38"/>
      <c r="C247" s="37"/>
      <c r="D247" s="184" t="s">
        <v>140</v>
      </c>
      <c r="E247" s="37"/>
      <c r="F247" s="185" t="s">
        <v>1645</v>
      </c>
      <c r="G247" s="37"/>
      <c r="H247" s="37"/>
      <c r="I247" s="186"/>
      <c r="J247" s="37"/>
      <c r="K247" s="37"/>
      <c r="L247" s="38"/>
      <c r="M247" s="187"/>
      <c r="N247" s="188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140</v>
      </c>
      <c r="AU247" s="18" t="s">
        <v>83</v>
      </c>
    </row>
    <row r="248" s="2" customFormat="1">
      <c r="A248" s="37"/>
      <c r="B248" s="38"/>
      <c r="C248" s="37"/>
      <c r="D248" s="189" t="s">
        <v>142</v>
      </c>
      <c r="E248" s="37"/>
      <c r="F248" s="190" t="s">
        <v>1646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142</v>
      </c>
      <c r="AU248" s="18" t="s">
        <v>83</v>
      </c>
    </row>
    <row r="249" s="15" customFormat="1">
      <c r="A249" s="15"/>
      <c r="B249" s="212"/>
      <c r="C249" s="15"/>
      <c r="D249" s="184" t="s">
        <v>237</v>
      </c>
      <c r="E249" s="213" t="s">
        <v>1</v>
      </c>
      <c r="F249" s="214" t="s">
        <v>1647</v>
      </c>
      <c r="G249" s="15"/>
      <c r="H249" s="213" t="s">
        <v>1</v>
      </c>
      <c r="I249" s="215"/>
      <c r="J249" s="15"/>
      <c r="K249" s="15"/>
      <c r="L249" s="212"/>
      <c r="M249" s="216"/>
      <c r="N249" s="217"/>
      <c r="O249" s="217"/>
      <c r="P249" s="217"/>
      <c r="Q249" s="217"/>
      <c r="R249" s="217"/>
      <c r="S249" s="217"/>
      <c r="T249" s="21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3" t="s">
        <v>237</v>
      </c>
      <c r="AU249" s="213" t="s">
        <v>83</v>
      </c>
      <c r="AV249" s="15" t="s">
        <v>81</v>
      </c>
      <c r="AW249" s="15" t="s">
        <v>30</v>
      </c>
      <c r="AX249" s="15" t="s">
        <v>73</v>
      </c>
      <c r="AY249" s="213" t="s">
        <v>130</v>
      </c>
    </row>
    <row r="250" s="13" customFormat="1">
      <c r="A250" s="13"/>
      <c r="B250" s="196"/>
      <c r="C250" s="13"/>
      <c r="D250" s="184" t="s">
        <v>237</v>
      </c>
      <c r="E250" s="197" t="s">
        <v>1</v>
      </c>
      <c r="F250" s="198" t="s">
        <v>1648</v>
      </c>
      <c r="G250" s="13"/>
      <c r="H250" s="199">
        <v>38.880000000000003</v>
      </c>
      <c r="I250" s="200"/>
      <c r="J250" s="13"/>
      <c r="K250" s="13"/>
      <c r="L250" s="196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237</v>
      </c>
      <c r="AU250" s="197" t="s">
        <v>83</v>
      </c>
      <c r="AV250" s="13" t="s">
        <v>83</v>
      </c>
      <c r="AW250" s="13" t="s">
        <v>30</v>
      </c>
      <c r="AX250" s="13" t="s">
        <v>81</v>
      </c>
      <c r="AY250" s="197" t="s">
        <v>130</v>
      </c>
    </row>
    <row r="251" s="2" customFormat="1" ht="24.15" customHeight="1">
      <c r="A251" s="37"/>
      <c r="B251" s="170"/>
      <c r="C251" s="171" t="s">
        <v>494</v>
      </c>
      <c r="D251" s="171" t="s">
        <v>133</v>
      </c>
      <c r="E251" s="172" t="s">
        <v>1649</v>
      </c>
      <c r="F251" s="173" t="s">
        <v>1650</v>
      </c>
      <c r="G251" s="174" t="s">
        <v>382</v>
      </c>
      <c r="H251" s="175">
        <v>155.52000000000001</v>
      </c>
      <c r="I251" s="176"/>
      <c r="J251" s="177">
        <f>ROUND(I251*H251,2)</f>
        <v>0</v>
      </c>
      <c r="K251" s="173" t="s">
        <v>137</v>
      </c>
      <c r="L251" s="38"/>
      <c r="M251" s="178" t="s">
        <v>1</v>
      </c>
      <c r="N251" s="179" t="s">
        <v>38</v>
      </c>
      <c r="O251" s="76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155</v>
      </c>
      <c r="AT251" s="182" t="s">
        <v>133</v>
      </c>
      <c r="AU251" s="182" t="s">
        <v>83</v>
      </c>
      <c r="AY251" s="18" t="s">
        <v>130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81</v>
      </c>
      <c r="BK251" s="183">
        <f>ROUND(I251*H251,2)</f>
        <v>0</v>
      </c>
      <c r="BL251" s="18" t="s">
        <v>155</v>
      </c>
      <c r="BM251" s="182" t="s">
        <v>1651</v>
      </c>
    </row>
    <row r="252" s="2" customFormat="1">
      <c r="A252" s="37"/>
      <c r="B252" s="38"/>
      <c r="C252" s="37"/>
      <c r="D252" s="184" t="s">
        <v>140</v>
      </c>
      <c r="E252" s="37"/>
      <c r="F252" s="185" t="s">
        <v>1652</v>
      </c>
      <c r="G252" s="37"/>
      <c r="H252" s="37"/>
      <c r="I252" s="186"/>
      <c r="J252" s="37"/>
      <c r="K252" s="37"/>
      <c r="L252" s="38"/>
      <c r="M252" s="187"/>
      <c r="N252" s="18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140</v>
      </c>
      <c r="AU252" s="18" t="s">
        <v>83</v>
      </c>
    </row>
    <row r="253" s="2" customFormat="1">
      <c r="A253" s="37"/>
      <c r="B253" s="38"/>
      <c r="C253" s="37"/>
      <c r="D253" s="189" t="s">
        <v>142</v>
      </c>
      <c r="E253" s="37"/>
      <c r="F253" s="190" t="s">
        <v>1653</v>
      </c>
      <c r="G253" s="37"/>
      <c r="H253" s="37"/>
      <c r="I253" s="186"/>
      <c r="J253" s="37"/>
      <c r="K253" s="37"/>
      <c r="L253" s="38"/>
      <c r="M253" s="187"/>
      <c r="N253" s="188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142</v>
      </c>
      <c r="AU253" s="18" t="s">
        <v>83</v>
      </c>
    </row>
    <row r="254" s="15" customFormat="1">
      <c r="A254" s="15"/>
      <c r="B254" s="212"/>
      <c r="C254" s="15"/>
      <c r="D254" s="184" t="s">
        <v>237</v>
      </c>
      <c r="E254" s="213" t="s">
        <v>1</v>
      </c>
      <c r="F254" s="214" t="s">
        <v>1647</v>
      </c>
      <c r="G254" s="15"/>
      <c r="H254" s="213" t="s">
        <v>1</v>
      </c>
      <c r="I254" s="215"/>
      <c r="J254" s="15"/>
      <c r="K254" s="15"/>
      <c r="L254" s="212"/>
      <c r="M254" s="216"/>
      <c r="N254" s="217"/>
      <c r="O254" s="217"/>
      <c r="P254" s="217"/>
      <c r="Q254" s="217"/>
      <c r="R254" s="217"/>
      <c r="S254" s="217"/>
      <c r="T254" s="21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3" t="s">
        <v>237</v>
      </c>
      <c r="AU254" s="213" t="s">
        <v>83</v>
      </c>
      <c r="AV254" s="15" t="s">
        <v>81</v>
      </c>
      <c r="AW254" s="15" t="s">
        <v>30</v>
      </c>
      <c r="AX254" s="15" t="s">
        <v>73</v>
      </c>
      <c r="AY254" s="213" t="s">
        <v>130</v>
      </c>
    </row>
    <row r="255" s="13" customFormat="1">
      <c r="A255" s="13"/>
      <c r="B255" s="196"/>
      <c r="C255" s="13"/>
      <c r="D255" s="184" t="s">
        <v>237</v>
      </c>
      <c r="E255" s="197" t="s">
        <v>1</v>
      </c>
      <c r="F255" s="198" t="s">
        <v>1648</v>
      </c>
      <c r="G255" s="13"/>
      <c r="H255" s="199">
        <v>38.880000000000003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237</v>
      </c>
      <c r="AU255" s="197" t="s">
        <v>83</v>
      </c>
      <c r="AV255" s="13" t="s">
        <v>83</v>
      </c>
      <c r="AW255" s="13" t="s">
        <v>30</v>
      </c>
      <c r="AX255" s="13" t="s">
        <v>81</v>
      </c>
      <c r="AY255" s="197" t="s">
        <v>130</v>
      </c>
    </row>
    <row r="256" s="13" customFormat="1">
      <c r="A256" s="13"/>
      <c r="B256" s="196"/>
      <c r="C256" s="13"/>
      <c r="D256" s="184" t="s">
        <v>237</v>
      </c>
      <c r="E256" s="13"/>
      <c r="F256" s="198" t="s">
        <v>1654</v>
      </c>
      <c r="G256" s="13"/>
      <c r="H256" s="199">
        <v>155.52000000000001</v>
      </c>
      <c r="I256" s="200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237</v>
      </c>
      <c r="AU256" s="197" t="s">
        <v>83</v>
      </c>
      <c r="AV256" s="13" t="s">
        <v>83</v>
      </c>
      <c r="AW256" s="13" t="s">
        <v>3</v>
      </c>
      <c r="AX256" s="13" t="s">
        <v>81</v>
      </c>
      <c r="AY256" s="197" t="s">
        <v>130</v>
      </c>
    </row>
    <row r="257" s="2" customFormat="1" ht="37.8" customHeight="1">
      <c r="A257" s="37"/>
      <c r="B257" s="170"/>
      <c r="C257" s="171" t="s">
        <v>502</v>
      </c>
      <c r="D257" s="171" t="s">
        <v>133</v>
      </c>
      <c r="E257" s="172" t="s">
        <v>1655</v>
      </c>
      <c r="F257" s="173" t="s">
        <v>1656</v>
      </c>
      <c r="G257" s="174" t="s">
        <v>382</v>
      </c>
      <c r="H257" s="175">
        <v>38.880000000000003</v>
      </c>
      <c r="I257" s="176"/>
      <c r="J257" s="177">
        <f>ROUND(I257*H257,2)</f>
        <v>0</v>
      </c>
      <c r="K257" s="173" t="s">
        <v>137</v>
      </c>
      <c r="L257" s="38"/>
      <c r="M257" s="178" t="s">
        <v>1</v>
      </c>
      <c r="N257" s="179" t="s">
        <v>38</v>
      </c>
      <c r="O257" s="76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2" t="s">
        <v>155</v>
      </c>
      <c r="AT257" s="182" t="s">
        <v>133</v>
      </c>
      <c r="AU257" s="182" t="s">
        <v>83</v>
      </c>
      <c r="AY257" s="18" t="s">
        <v>130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8" t="s">
        <v>81</v>
      </c>
      <c r="BK257" s="183">
        <f>ROUND(I257*H257,2)</f>
        <v>0</v>
      </c>
      <c r="BL257" s="18" t="s">
        <v>155</v>
      </c>
      <c r="BM257" s="182" t="s">
        <v>1657</v>
      </c>
    </row>
    <row r="258" s="2" customFormat="1">
      <c r="A258" s="37"/>
      <c r="B258" s="38"/>
      <c r="C258" s="37"/>
      <c r="D258" s="184" t="s">
        <v>140</v>
      </c>
      <c r="E258" s="37"/>
      <c r="F258" s="185" t="s">
        <v>930</v>
      </c>
      <c r="G258" s="37"/>
      <c r="H258" s="37"/>
      <c r="I258" s="186"/>
      <c r="J258" s="37"/>
      <c r="K258" s="37"/>
      <c r="L258" s="38"/>
      <c r="M258" s="187"/>
      <c r="N258" s="188"/>
      <c r="O258" s="76"/>
      <c r="P258" s="76"/>
      <c r="Q258" s="76"/>
      <c r="R258" s="76"/>
      <c r="S258" s="76"/>
      <c r="T258" s="7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140</v>
      </c>
      <c r="AU258" s="18" t="s">
        <v>83</v>
      </c>
    </row>
    <row r="259" s="2" customFormat="1">
      <c r="A259" s="37"/>
      <c r="B259" s="38"/>
      <c r="C259" s="37"/>
      <c r="D259" s="189" t="s">
        <v>142</v>
      </c>
      <c r="E259" s="37"/>
      <c r="F259" s="190" t="s">
        <v>1658</v>
      </c>
      <c r="G259" s="37"/>
      <c r="H259" s="37"/>
      <c r="I259" s="186"/>
      <c r="J259" s="37"/>
      <c r="K259" s="37"/>
      <c r="L259" s="38"/>
      <c r="M259" s="187"/>
      <c r="N259" s="188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142</v>
      </c>
      <c r="AU259" s="18" t="s">
        <v>83</v>
      </c>
    </row>
    <row r="260" s="13" customFormat="1">
      <c r="A260" s="13"/>
      <c r="B260" s="196"/>
      <c r="C260" s="13"/>
      <c r="D260" s="184" t="s">
        <v>237</v>
      </c>
      <c r="E260" s="197" t="s">
        <v>1</v>
      </c>
      <c r="F260" s="198" t="s">
        <v>1648</v>
      </c>
      <c r="G260" s="13"/>
      <c r="H260" s="199">
        <v>38.880000000000003</v>
      </c>
      <c r="I260" s="200"/>
      <c r="J260" s="13"/>
      <c r="K260" s="13"/>
      <c r="L260" s="196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237</v>
      </c>
      <c r="AU260" s="197" t="s">
        <v>83</v>
      </c>
      <c r="AV260" s="13" t="s">
        <v>83</v>
      </c>
      <c r="AW260" s="13" t="s">
        <v>30</v>
      </c>
      <c r="AX260" s="13" t="s">
        <v>81</v>
      </c>
      <c r="AY260" s="197" t="s">
        <v>130</v>
      </c>
    </row>
    <row r="261" s="12" customFormat="1" ht="22.8" customHeight="1">
      <c r="A261" s="12"/>
      <c r="B261" s="157"/>
      <c r="C261" s="12"/>
      <c r="D261" s="158" t="s">
        <v>72</v>
      </c>
      <c r="E261" s="168" t="s">
        <v>944</v>
      </c>
      <c r="F261" s="168" t="s">
        <v>945</v>
      </c>
      <c r="G261" s="12"/>
      <c r="H261" s="12"/>
      <c r="I261" s="160"/>
      <c r="J261" s="169">
        <f>BK261</f>
        <v>0</v>
      </c>
      <c r="K261" s="12"/>
      <c r="L261" s="157"/>
      <c r="M261" s="162"/>
      <c r="N261" s="163"/>
      <c r="O261" s="163"/>
      <c r="P261" s="164">
        <f>SUM(P262:P264)</f>
        <v>0</v>
      </c>
      <c r="Q261" s="163"/>
      <c r="R261" s="164">
        <f>SUM(R262:R264)</f>
        <v>0</v>
      </c>
      <c r="S261" s="163"/>
      <c r="T261" s="165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8" t="s">
        <v>81</v>
      </c>
      <c r="AT261" s="166" t="s">
        <v>72</v>
      </c>
      <c r="AU261" s="166" t="s">
        <v>81</v>
      </c>
      <c r="AY261" s="158" t="s">
        <v>130</v>
      </c>
      <c r="BK261" s="167">
        <f>SUM(BK262:BK264)</f>
        <v>0</v>
      </c>
    </row>
    <row r="262" s="2" customFormat="1" ht="24.15" customHeight="1">
      <c r="A262" s="37"/>
      <c r="B262" s="170"/>
      <c r="C262" s="171" t="s">
        <v>508</v>
      </c>
      <c r="D262" s="171" t="s">
        <v>133</v>
      </c>
      <c r="E262" s="172" t="s">
        <v>1659</v>
      </c>
      <c r="F262" s="173" t="s">
        <v>1660</v>
      </c>
      <c r="G262" s="174" t="s">
        <v>382</v>
      </c>
      <c r="H262" s="175">
        <v>172.54499999999999</v>
      </c>
      <c r="I262" s="176"/>
      <c r="J262" s="177">
        <f>ROUND(I262*H262,2)</f>
        <v>0</v>
      </c>
      <c r="K262" s="173" t="s">
        <v>137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155</v>
      </c>
      <c r="AT262" s="182" t="s">
        <v>133</v>
      </c>
      <c r="AU262" s="182" t="s">
        <v>83</v>
      </c>
      <c r="AY262" s="18" t="s">
        <v>130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155</v>
      </c>
      <c r="BM262" s="182" t="s">
        <v>1661</v>
      </c>
    </row>
    <row r="263" s="2" customFormat="1">
      <c r="A263" s="37"/>
      <c r="B263" s="38"/>
      <c r="C263" s="37"/>
      <c r="D263" s="184" t="s">
        <v>140</v>
      </c>
      <c r="E263" s="37"/>
      <c r="F263" s="185" t="s">
        <v>1662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140</v>
      </c>
      <c r="AU263" s="18" t="s">
        <v>83</v>
      </c>
    </row>
    <row r="264" s="2" customFormat="1">
      <c r="A264" s="37"/>
      <c r="B264" s="38"/>
      <c r="C264" s="37"/>
      <c r="D264" s="189" t="s">
        <v>142</v>
      </c>
      <c r="E264" s="37"/>
      <c r="F264" s="190" t="s">
        <v>1663</v>
      </c>
      <c r="G264" s="37"/>
      <c r="H264" s="37"/>
      <c r="I264" s="186"/>
      <c r="J264" s="37"/>
      <c r="K264" s="37"/>
      <c r="L264" s="38"/>
      <c r="M264" s="191"/>
      <c r="N264" s="192"/>
      <c r="O264" s="193"/>
      <c r="P264" s="193"/>
      <c r="Q264" s="193"/>
      <c r="R264" s="193"/>
      <c r="S264" s="193"/>
      <c r="T264" s="19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142</v>
      </c>
      <c r="AU264" s="18" t="s">
        <v>83</v>
      </c>
    </row>
    <row r="265" s="2" customFormat="1" ht="6.96" customHeight="1">
      <c r="A265" s="37"/>
      <c r="B265" s="59"/>
      <c r="C265" s="60"/>
      <c r="D265" s="60"/>
      <c r="E265" s="60"/>
      <c r="F265" s="60"/>
      <c r="G265" s="60"/>
      <c r="H265" s="60"/>
      <c r="I265" s="60"/>
      <c r="J265" s="60"/>
      <c r="K265" s="60"/>
      <c r="L265" s="38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autoFilter ref="C123:K2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4_02/122251101"/>
    <hyperlink ref="F133" r:id="rId2" display="https://podminky.urs.cz/item/CS_URS_2024_02/131251203"/>
    <hyperlink ref="F137" r:id="rId3" display="https://podminky.urs.cz/item/CS_URS_2024_02/151101102"/>
    <hyperlink ref="F140" r:id="rId4" display="https://podminky.urs.cz/item/CS_URS_2024_02/151101112"/>
    <hyperlink ref="F143" r:id="rId5" display="https://podminky.urs.cz/item/CS_URS_2024_02/162351103"/>
    <hyperlink ref="F147" r:id="rId6" display="https://podminky.urs.cz/item/CS_URS_2024_02/162651112"/>
    <hyperlink ref="F151" r:id="rId7" display="https://podminky.urs.cz/item/CS_URS_2024_02/167151101"/>
    <hyperlink ref="F155" r:id="rId8" display="https://podminky.urs.cz/item/CS_URS_2024_02/171201231"/>
    <hyperlink ref="F159" r:id="rId9" display="https://podminky.urs.cz/item/CS_URS_2024_02/171251201"/>
    <hyperlink ref="F162" r:id="rId10" display="https://podminky.urs.cz/item/CS_URS_2024_02/171251201"/>
    <hyperlink ref="F166" r:id="rId11" display="https://podminky.urs.cz/item/CS_URS_2024_02/174151101"/>
    <hyperlink ref="F178" r:id="rId12" display="https://podminky.urs.cz/item/CS_URS_2024_02/174151101"/>
    <hyperlink ref="F183" r:id="rId13" display="https://podminky.urs.cz/item/CS_URS_2024_02/271542211"/>
    <hyperlink ref="F187" r:id="rId14" display="https://podminky.urs.cz/item/CS_URS_2024_02/271572211"/>
    <hyperlink ref="F192" r:id="rId15" display="https://podminky.urs.cz/item/CS_URS_2024_02/338171113"/>
    <hyperlink ref="F202" r:id="rId16" display="https://podminky.urs.cz/item/CS_URS_2024_02/348171141"/>
    <hyperlink ref="F210" r:id="rId17" display="https://podminky.urs.cz/item/CS_URS_2024_02/348172116"/>
    <hyperlink ref="F217" r:id="rId18" display="https://podminky.urs.cz/item/CS_URS_2024_02/348278003"/>
    <hyperlink ref="F222" r:id="rId19" display="https://podminky.urs.cz/item/CS_URS_2024_02/451315124"/>
    <hyperlink ref="F231" r:id="rId20" display="https://podminky.urs.cz/item/CS_URS_2024_02/961044111"/>
    <hyperlink ref="F235" r:id="rId21" display="https://podminky.urs.cz/item/CS_URS_2024_02/966072811"/>
    <hyperlink ref="F239" r:id="rId22" display="https://podminky.urs.cz/item/CS_URS_2024_02/966073810"/>
    <hyperlink ref="F243" r:id="rId23" display="https://podminky.urs.cz/item/CS_URS_2024_02/966073812"/>
    <hyperlink ref="F248" r:id="rId24" display="https://podminky.urs.cz/item/CS_URS_2024_02/997013501"/>
    <hyperlink ref="F253" r:id="rId25" display="https://podminky.urs.cz/item/CS_URS_2024_02/997013509"/>
    <hyperlink ref="F259" r:id="rId26" display="https://podminky.urs.cz/item/CS_URS_2024_02/997013861"/>
    <hyperlink ref="F264" r:id="rId27" display="https://podminky.urs.cz/item/CS_URS_2024_02/998232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1664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17. 12. 2024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7"/>
      <c r="B9" s="148"/>
      <c r="C9" s="149" t="s">
        <v>54</v>
      </c>
      <c r="D9" s="150" t="s">
        <v>55</v>
      </c>
      <c r="E9" s="150" t="s">
        <v>117</v>
      </c>
      <c r="F9" s="151" t="s">
        <v>1665</v>
      </c>
      <c r="G9" s="147"/>
      <c r="H9" s="148"/>
    </row>
    <row r="10" s="2" customFormat="1" ht="26.4" customHeight="1">
      <c r="A10" s="37"/>
      <c r="B10" s="38"/>
      <c r="C10" s="236" t="s">
        <v>84</v>
      </c>
      <c r="D10" s="236" t="s">
        <v>85</v>
      </c>
      <c r="E10" s="37"/>
      <c r="F10" s="37"/>
      <c r="G10" s="37"/>
      <c r="H10" s="38"/>
    </row>
    <row r="11" s="2" customFormat="1" ht="16.8" customHeight="1">
      <c r="A11" s="37"/>
      <c r="B11" s="38"/>
      <c r="C11" s="237" t="s">
        <v>210</v>
      </c>
      <c r="D11" s="238" t="s">
        <v>211</v>
      </c>
      <c r="E11" s="239" t="s">
        <v>1</v>
      </c>
      <c r="F11" s="240">
        <v>1063</v>
      </c>
      <c r="G11" s="37"/>
      <c r="H11" s="38"/>
    </row>
    <row r="12" s="2" customFormat="1" ht="16.8" customHeight="1">
      <c r="A12" s="37"/>
      <c r="B12" s="38"/>
      <c r="C12" s="241" t="s">
        <v>210</v>
      </c>
      <c r="D12" s="241" t="s">
        <v>430</v>
      </c>
      <c r="E12" s="18" t="s">
        <v>1</v>
      </c>
      <c r="F12" s="242">
        <v>1063</v>
      </c>
      <c r="G12" s="37"/>
      <c r="H12" s="38"/>
    </row>
    <row r="13" s="2" customFormat="1" ht="16.8" customHeight="1">
      <c r="A13" s="37"/>
      <c r="B13" s="38"/>
      <c r="C13" s="243" t="s">
        <v>1666</v>
      </c>
      <c r="D13" s="37"/>
      <c r="E13" s="37"/>
      <c r="F13" s="37"/>
      <c r="G13" s="37"/>
      <c r="H13" s="38"/>
    </row>
    <row r="14" s="2" customFormat="1">
      <c r="A14" s="37"/>
      <c r="B14" s="38"/>
      <c r="C14" s="241" t="s">
        <v>425</v>
      </c>
      <c r="D14" s="241" t="s">
        <v>426</v>
      </c>
      <c r="E14" s="18" t="s">
        <v>233</v>
      </c>
      <c r="F14" s="242">
        <v>1063</v>
      </c>
      <c r="G14" s="37"/>
      <c r="H14" s="38"/>
    </row>
    <row r="15" s="2" customFormat="1" ht="16.8" customHeight="1">
      <c r="A15" s="37"/>
      <c r="B15" s="38"/>
      <c r="C15" s="241" t="s">
        <v>445</v>
      </c>
      <c r="D15" s="241" t="s">
        <v>446</v>
      </c>
      <c r="E15" s="18" t="s">
        <v>304</v>
      </c>
      <c r="F15" s="242">
        <v>106.3</v>
      </c>
      <c r="G15" s="37"/>
      <c r="H15" s="38"/>
    </row>
    <row r="16" s="2" customFormat="1" ht="16.8" customHeight="1">
      <c r="A16" s="37"/>
      <c r="B16" s="38"/>
      <c r="C16" s="237" t="s">
        <v>213</v>
      </c>
      <c r="D16" s="238" t="s">
        <v>213</v>
      </c>
      <c r="E16" s="239" t="s">
        <v>1</v>
      </c>
      <c r="F16" s="240">
        <v>106.3</v>
      </c>
      <c r="G16" s="37"/>
      <c r="H16" s="38"/>
    </row>
    <row r="17" s="2" customFormat="1" ht="16.8" customHeight="1">
      <c r="A17" s="37"/>
      <c r="B17" s="38"/>
      <c r="C17" s="241" t="s">
        <v>213</v>
      </c>
      <c r="D17" s="241" t="s">
        <v>450</v>
      </c>
      <c r="E17" s="18" t="s">
        <v>1</v>
      </c>
      <c r="F17" s="242">
        <v>106.3</v>
      </c>
      <c r="G17" s="37"/>
      <c r="H17" s="38"/>
    </row>
    <row r="18" s="2" customFormat="1" ht="16.8" customHeight="1">
      <c r="A18" s="37"/>
      <c r="B18" s="38"/>
      <c r="C18" s="243" t="s">
        <v>1666</v>
      </c>
      <c r="D18" s="37"/>
      <c r="E18" s="37"/>
      <c r="F18" s="37"/>
      <c r="G18" s="37"/>
      <c r="H18" s="38"/>
    </row>
    <row r="19" s="2" customFormat="1" ht="16.8" customHeight="1">
      <c r="A19" s="37"/>
      <c r="B19" s="38"/>
      <c r="C19" s="241" t="s">
        <v>445</v>
      </c>
      <c r="D19" s="241" t="s">
        <v>446</v>
      </c>
      <c r="E19" s="18" t="s">
        <v>304</v>
      </c>
      <c r="F19" s="242">
        <v>106.3</v>
      </c>
      <c r="G19" s="37"/>
      <c r="H19" s="38"/>
    </row>
    <row r="20" s="2" customFormat="1" ht="16.8" customHeight="1">
      <c r="A20" s="37"/>
      <c r="B20" s="38"/>
      <c r="C20" s="241" t="s">
        <v>452</v>
      </c>
      <c r="D20" s="241" t="s">
        <v>453</v>
      </c>
      <c r="E20" s="18" t="s">
        <v>304</v>
      </c>
      <c r="F20" s="242">
        <v>106.3</v>
      </c>
      <c r="G20" s="37"/>
      <c r="H20" s="38"/>
    </row>
    <row r="21" s="2" customFormat="1" ht="16.8" customHeight="1">
      <c r="A21" s="37"/>
      <c r="B21" s="38"/>
      <c r="C21" s="241" t="s">
        <v>458</v>
      </c>
      <c r="D21" s="241" t="s">
        <v>459</v>
      </c>
      <c r="E21" s="18" t="s">
        <v>304</v>
      </c>
      <c r="F21" s="242">
        <v>425.19999999999999</v>
      </c>
      <c r="G21" s="37"/>
      <c r="H21" s="38"/>
    </row>
    <row r="22" s="2" customFormat="1" ht="7.44" customHeight="1">
      <c r="A22" s="37"/>
      <c r="B22" s="59"/>
      <c r="C22" s="60"/>
      <c r="D22" s="60"/>
      <c r="E22" s="60"/>
      <c r="F22" s="60"/>
      <c r="G22" s="60"/>
      <c r="H22" s="38"/>
    </row>
    <row r="23" s="2" customFormat="1">
      <c r="A23" s="37"/>
      <c r="B23" s="37"/>
      <c r="C23" s="37"/>
      <c r="D23" s="37"/>
      <c r="E23" s="37"/>
      <c r="F23" s="37"/>
      <c r="G23" s="37"/>
      <c r="H23" s="37"/>
    </row>
  </sheetData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2025-03-06T13:24:56Z</dcterms:created>
  <dcterms:modified xsi:type="dcterms:W3CDTF">2025-03-06T13:24:59Z</dcterms:modified>
</cp:coreProperties>
</file>